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damj\Desktop\Website\"/>
    </mc:Choice>
  </mc:AlternateContent>
  <xr:revisionPtr revIDLastSave="0" documentId="13_ncr:1_{2015620C-95FD-4DF2-ADD4-8B76AD4E3E78}" xr6:coauthVersionLast="47" xr6:coauthVersionMax="47" xr10:uidLastSave="{00000000-0000-0000-0000-000000000000}"/>
  <bookViews>
    <workbookView xWindow="32811" yWindow="-103" windowWidth="33120" windowHeight="18120" xr2:uid="{50EB3445-F003-4708-AAF5-E701D7200CE5}"/>
  </bookViews>
  <sheets>
    <sheet name="HOME" sheetId="1" r:id="rId1"/>
    <sheet name="Chart Equity Income Expenses" sheetId="2" r:id="rId2"/>
    <sheet name="Chart When Profitable" sheetId="3" r:id="rId3"/>
    <sheet name="Value of Investment" sheetId="4" r:id="rId4"/>
    <sheet name="Amortization" sheetId="8" r:id="rId5"/>
    <sheet name="Value of Income" sheetId="5" r:id="rId6"/>
    <sheet name="Expenses" sheetId="6" r:id="rId7"/>
    <sheet name="Breakeven Analysis" sheetId="7" r:id="rId8"/>
    <sheet name="Terms of Use" sheetId="11" r:id="rId9"/>
  </sheets>
  <externalReferences>
    <externalReference r:id="rId10"/>
  </externalReferences>
  <definedNames>
    <definedName name="fpdate" localSheetId="4">Amortization!$E$6</definedName>
    <definedName name="nper" localSheetId="4">[1]Tabulated!term*12</definedName>
    <definedName name="term" localSheetId="4">Amortization!$E$8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5" l="1"/>
  <c r="C6" i="5"/>
  <c r="C15" i="5"/>
  <c r="C26" i="5" s="1"/>
  <c r="C14" i="5"/>
  <c r="C10" i="5"/>
  <c r="C9" i="5"/>
  <c r="C8" i="5"/>
  <c r="C4" i="5"/>
  <c r="C11" i="5"/>
  <c r="C12" i="5"/>
  <c r="C13" i="5"/>
  <c r="C5" i="5"/>
  <c r="C23" i="5" l="1"/>
  <c r="C19" i="5"/>
  <c r="C21" i="5"/>
  <c r="C24" i="5"/>
  <c r="C16" i="5"/>
  <c r="C17" i="5"/>
  <c r="C20" i="5"/>
  <c r="C25" i="5"/>
  <c r="C18" i="5"/>
  <c r="C22" i="5"/>
  <c r="E7" i="8"/>
  <c r="E6" i="8"/>
  <c r="E5" i="8" l="1"/>
  <c r="D15" i="8" s="1"/>
  <c r="B16" i="8"/>
  <c r="B17" i="8" s="1"/>
  <c r="E9" i="8"/>
  <c r="E8" i="8"/>
  <c r="I4" i="8"/>
  <c r="H4" i="8" l="1"/>
  <c r="B18" i="8"/>
  <c r="C17" i="8"/>
  <c r="D17" i="8" s="1"/>
  <c r="C16" i="8"/>
  <c r="D16" i="8" s="1"/>
  <c r="C18" i="8" l="1"/>
  <c r="D18" i="8" s="1"/>
  <c r="B19" i="8"/>
  <c r="C19" i="8" l="1"/>
  <c r="D19" i="8" s="1"/>
  <c r="B20" i="8"/>
  <c r="B21" i="8" l="1"/>
  <c r="C20" i="8"/>
  <c r="D20" i="8" s="1"/>
  <c r="C21" i="8" l="1"/>
  <c r="D21" i="8" s="1"/>
  <c r="B22" i="8"/>
  <c r="C22" i="8" l="1"/>
  <c r="D22" i="8" s="1"/>
  <c r="B23" i="8"/>
  <c r="B24" i="8" l="1"/>
  <c r="C23" i="8"/>
  <c r="D23" i="8" s="1"/>
  <c r="B25" i="8" l="1"/>
  <c r="C24" i="8"/>
  <c r="D24" i="8" s="1"/>
  <c r="C25" i="8" l="1"/>
  <c r="D25" i="8" s="1"/>
  <c r="B26" i="8"/>
  <c r="B27" i="8" l="1"/>
  <c r="C26" i="8"/>
  <c r="D26" i="8" s="1"/>
  <c r="C27" i="8" l="1"/>
  <c r="D27" i="8" s="1"/>
  <c r="B28" i="8"/>
  <c r="B29" i="8" l="1"/>
  <c r="C28" i="8"/>
  <c r="D28" i="8" s="1"/>
  <c r="B30" i="8" l="1"/>
  <c r="C29" i="8"/>
  <c r="D29" i="8" s="1"/>
  <c r="C30" i="8" l="1"/>
  <c r="D30" i="8" s="1"/>
  <c r="B31" i="8"/>
  <c r="B32" i="8" l="1"/>
  <c r="C31" i="8"/>
  <c r="D31" i="8" s="1"/>
  <c r="B33" i="8" l="1"/>
  <c r="C32" i="8"/>
  <c r="D32" i="8" s="1"/>
  <c r="C33" i="8" l="1"/>
  <c r="D33" i="8" s="1"/>
  <c r="B34" i="8"/>
  <c r="B35" i="8" l="1"/>
  <c r="C34" i="8"/>
  <c r="D34" i="8" s="1"/>
  <c r="C35" i="8" l="1"/>
  <c r="D35" i="8" s="1"/>
  <c r="B36" i="8"/>
  <c r="B37" i="8" l="1"/>
  <c r="C36" i="8"/>
  <c r="D36" i="8" s="1"/>
  <c r="B38" i="8" l="1"/>
  <c r="C37" i="8"/>
  <c r="D37" i="8" s="1"/>
  <c r="C38" i="8" l="1"/>
  <c r="D38" i="8" s="1"/>
  <c r="B39" i="8"/>
  <c r="B40" i="8" l="1"/>
  <c r="C39" i="8"/>
  <c r="D39" i="8" s="1"/>
  <c r="B41" i="8" l="1"/>
  <c r="C40" i="8"/>
  <c r="D40" i="8" s="1"/>
  <c r="C41" i="8" l="1"/>
  <c r="D41" i="8" s="1"/>
  <c r="B42" i="8"/>
  <c r="B43" i="8" l="1"/>
  <c r="C42" i="8"/>
  <c r="D42" i="8" s="1"/>
  <c r="C43" i="8" l="1"/>
  <c r="D43" i="8" s="1"/>
  <c r="B44" i="8"/>
  <c r="B45" i="8" l="1"/>
  <c r="C44" i="8"/>
  <c r="D44" i="8" s="1"/>
  <c r="B46" i="8" l="1"/>
  <c r="C45" i="8"/>
  <c r="D45" i="8" s="1"/>
  <c r="C46" i="8" l="1"/>
  <c r="D46" i="8" s="1"/>
  <c r="B47" i="8"/>
  <c r="B48" i="8" l="1"/>
  <c r="C47" i="8"/>
  <c r="D47" i="8" s="1"/>
  <c r="B49" i="8" l="1"/>
  <c r="C48" i="8"/>
  <c r="D48" i="8" s="1"/>
  <c r="B50" i="8" l="1"/>
  <c r="C49" i="8"/>
  <c r="D49" i="8" s="1"/>
  <c r="B51" i="8" l="1"/>
  <c r="C50" i="8"/>
  <c r="D50" i="8" s="1"/>
  <c r="C51" i="8" l="1"/>
  <c r="D51" i="8" s="1"/>
  <c r="B52" i="8"/>
  <c r="B53" i="8" l="1"/>
  <c r="C52" i="8"/>
  <c r="D52" i="8" s="1"/>
  <c r="B54" i="8" l="1"/>
  <c r="C53" i="8"/>
  <c r="D53" i="8" s="1"/>
  <c r="C54" i="8" l="1"/>
  <c r="D54" i="8" s="1"/>
  <c r="B55" i="8"/>
  <c r="B56" i="8" l="1"/>
  <c r="C55" i="8"/>
  <c r="D55" i="8" s="1"/>
  <c r="B57" i="8" l="1"/>
  <c r="C56" i="8"/>
  <c r="D56" i="8" s="1"/>
  <c r="C57" i="8" l="1"/>
  <c r="D57" i="8" s="1"/>
  <c r="B58" i="8"/>
  <c r="B59" i="8" l="1"/>
  <c r="C58" i="8"/>
  <c r="D58" i="8" s="1"/>
  <c r="C59" i="8" l="1"/>
  <c r="D59" i="8" s="1"/>
  <c r="B60" i="8"/>
  <c r="B61" i="8" l="1"/>
  <c r="C60" i="8"/>
  <c r="D60" i="8" s="1"/>
  <c r="B62" i="8" l="1"/>
  <c r="C61" i="8"/>
  <c r="D61" i="8" s="1"/>
  <c r="C62" i="8" l="1"/>
  <c r="D62" i="8" s="1"/>
  <c r="B63" i="8"/>
  <c r="B64" i="8" l="1"/>
  <c r="C63" i="8"/>
  <c r="D63" i="8" s="1"/>
  <c r="B65" i="8" l="1"/>
  <c r="C64" i="8"/>
  <c r="D64" i="8" s="1"/>
  <c r="B66" i="8" l="1"/>
  <c r="C65" i="8"/>
  <c r="D65" i="8" s="1"/>
  <c r="B67" i="8" l="1"/>
  <c r="C66" i="8"/>
  <c r="D66" i="8" s="1"/>
  <c r="C67" i="8" l="1"/>
  <c r="D67" i="8" s="1"/>
  <c r="B68" i="8"/>
  <c r="B69" i="8" l="1"/>
  <c r="C68" i="8"/>
  <c r="D68" i="8" s="1"/>
  <c r="B70" i="8" l="1"/>
  <c r="C69" i="8"/>
  <c r="D69" i="8" s="1"/>
  <c r="C70" i="8" l="1"/>
  <c r="D70" i="8" s="1"/>
  <c r="B71" i="8"/>
  <c r="B72" i="8" l="1"/>
  <c r="C71" i="8"/>
  <c r="D71" i="8" s="1"/>
  <c r="B73" i="8" l="1"/>
  <c r="C72" i="8"/>
  <c r="D72" i="8" s="1"/>
  <c r="C73" i="8" l="1"/>
  <c r="D73" i="8" s="1"/>
  <c r="B74" i="8"/>
  <c r="B75" i="8" l="1"/>
  <c r="C74" i="8"/>
  <c r="D74" i="8" s="1"/>
  <c r="C75" i="8" l="1"/>
  <c r="D75" i="8" s="1"/>
  <c r="B76" i="8"/>
  <c r="B77" i="8" l="1"/>
  <c r="C76" i="8"/>
  <c r="D76" i="8" s="1"/>
  <c r="B78" i="8" l="1"/>
  <c r="C77" i="8"/>
  <c r="D77" i="8" s="1"/>
  <c r="C78" i="8" l="1"/>
  <c r="D78" i="8" s="1"/>
  <c r="B79" i="8"/>
  <c r="B80" i="8" l="1"/>
  <c r="C79" i="8"/>
  <c r="D79" i="8" s="1"/>
  <c r="B81" i="8" l="1"/>
  <c r="C80" i="8"/>
  <c r="D80" i="8" s="1"/>
  <c r="B82" i="8" l="1"/>
  <c r="C81" i="8"/>
  <c r="D81" i="8" s="1"/>
  <c r="B83" i="8" l="1"/>
  <c r="C82" i="8"/>
  <c r="D82" i="8" s="1"/>
  <c r="C83" i="8" l="1"/>
  <c r="D83" i="8" s="1"/>
  <c r="B84" i="8"/>
  <c r="B85" i="8" l="1"/>
  <c r="C84" i="8"/>
  <c r="D84" i="8" s="1"/>
  <c r="B86" i="8" l="1"/>
  <c r="C85" i="8"/>
  <c r="D85" i="8" s="1"/>
  <c r="C86" i="8" l="1"/>
  <c r="D86" i="8" s="1"/>
  <c r="B87" i="8"/>
  <c r="B88" i="8" l="1"/>
  <c r="C87" i="8"/>
  <c r="D87" i="8" s="1"/>
  <c r="B89" i="8" l="1"/>
  <c r="C88" i="8"/>
  <c r="D88" i="8" s="1"/>
  <c r="B90" i="8" l="1"/>
  <c r="C89" i="8"/>
  <c r="D89" i="8" s="1"/>
  <c r="B91" i="8" l="1"/>
  <c r="C90" i="8"/>
  <c r="D90" i="8" s="1"/>
  <c r="C91" i="8" l="1"/>
  <c r="D91" i="8" s="1"/>
  <c r="B92" i="8"/>
  <c r="B93" i="8" l="1"/>
  <c r="C92" i="8"/>
  <c r="D92" i="8" s="1"/>
  <c r="B94" i="8" l="1"/>
  <c r="C93" i="8"/>
  <c r="D93" i="8" s="1"/>
  <c r="C94" i="8" l="1"/>
  <c r="D94" i="8" s="1"/>
  <c r="B95" i="8"/>
  <c r="B96" i="8" l="1"/>
  <c r="C95" i="8"/>
  <c r="D95" i="8" s="1"/>
  <c r="B97" i="8" l="1"/>
  <c r="C96" i="8"/>
  <c r="D96" i="8" s="1"/>
  <c r="C97" i="8" l="1"/>
  <c r="D97" i="8" s="1"/>
  <c r="B98" i="8"/>
  <c r="B99" i="8" l="1"/>
  <c r="C98" i="8"/>
  <c r="D98" i="8" s="1"/>
  <c r="C99" i="8" l="1"/>
  <c r="D99" i="8" s="1"/>
  <c r="B100" i="8"/>
  <c r="B101" i="8" l="1"/>
  <c r="C100" i="8"/>
  <c r="D100" i="8" s="1"/>
  <c r="B102" i="8" l="1"/>
  <c r="C101" i="8"/>
  <c r="D101" i="8" s="1"/>
  <c r="C102" i="8" l="1"/>
  <c r="D102" i="8" s="1"/>
  <c r="B103" i="8"/>
  <c r="B104" i="8" l="1"/>
  <c r="C103" i="8"/>
  <c r="D103" i="8" s="1"/>
  <c r="B105" i="8" l="1"/>
  <c r="C104" i="8"/>
  <c r="D104" i="8" s="1"/>
  <c r="B106" i="8" l="1"/>
  <c r="C105" i="8"/>
  <c r="D105" i="8" s="1"/>
  <c r="B107" i="8" l="1"/>
  <c r="C106" i="8"/>
  <c r="D106" i="8" s="1"/>
  <c r="C107" i="8" l="1"/>
  <c r="D107" i="8" s="1"/>
  <c r="B108" i="8"/>
  <c r="B109" i="8" l="1"/>
  <c r="C108" i="8"/>
  <c r="D108" i="8" s="1"/>
  <c r="B110" i="8" l="1"/>
  <c r="C109" i="8"/>
  <c r="D109" i="8" s="1"/>
  <c r="C110" i="8" l="1"/>
  <c r="D110" i="8" s="1"/>
  <c r="B111" i="8"/>
  <c r="B112" i="8" l="1"/>
  <c r="C111" i="8"/>
  <c r="D111" i="8" s="1"/>
  <c r="B113" i="8" l="1"/>
  <c r="C112" i="8"/>
  <c r="D112" i="8" s="1"/>
  <c r="C113" i="8" l="1"/>
  <c r="D113" i="8" s="1"/>
  <c r="B114" i="8"/>
  <c r="B115" i="8" l="1"/>
  <c r="C114" i="8"/>
  <c r="D114" i="8" s="1"/>
  <c r="C115" i="8" l="1"/>
  <c r="D115" i="8" s="1"/>
  <c r="B116" i="8"/>
  <c r="B117" i="8" l="1"/>
  <c r="C116" i="8"/>
  <c r="D116" i="8" s="1"/>
  <c r="B118" i="8" l="1"/>
  <c r="C117" i="8"/>
  <c r="D117" i="8" s="1"/>
  <c r="C118" i="8" l="1"/>
  <c r="D118" i="8" s="1"/>
  <c r="B119" i="8"/>
  <c r="B120" i="8" l="1"/>
  <c r="C119" i="8"/>
  <c r="D119" i="8" s="1"/>
  <c r="C120" i="8" l="1"/>
  <c r="D120" i="8" s="1"/>
  <c r="B121" i="8"/>
  <c r="C121" i="8" l="1"/>
  <c r="D121" i="8" s="1"/>
  <c r="B122" i="8"/>
  <c r="B123" i="8" l="1"/>
  <c r="C122" i="8"/>
  <c r="D122" i="8" s="1"/>
  <c r="C123" i="8" l="1"/>
  <c r="D123" i="8" s="1"/>
  <c r="B124" i="8"/>
  <c r="C124" i="8" l="1"/>
  <c r="D124" i="8" s="1"/>
  <c r="B125" i="8"/>
  <c r="B126" i="8" l="1"/>
  <c r="C125" i="8"/>
  <c r="D125" i="8" s="1"/>
  <c r="B127" i="8" l="1"/>
  <c r="C126" i="8"/>
  <c r="D126" i="8" s="1"/>
  <c r="C127" i="8" l="1"/>
  <c r="D127" i="8" s="1"/>
  <c r="B128" i="8"/>
  <c r="C128" i="8" l="1"/>
  <c r="D128" i="8" s="1"/>
  <c r="B129" i="8"/>
  <c r="B130" i="8" l="1"/>
  <c r="C129" i="8"/>
  <c r="D129" i="8" s="1"/>
  <c r="C130" i="8" l="1"/>
  <c r="D130" i="8" s="1"/>
  <c r="B131" i="8"/>
  <c r="C131" i="8" l="1"/>
  <c r="D131" i="8" s="1"/>
  <c r="B132" i="8"/>
  <c r="B133" i="8" l="1"/>
  <c r="C132" i="8"/>
  <c r="D132" i="8" s="1"/>
  <c r="B134" i="8" l="1"/>
  <c r="C133" i="8"/>
  <c r="D133" i="8" s="1"/>
  <c r="C134" i="8" l="1"/>
  <c r="D134" i="8" s="1"/>
  <c r="B135" i="8"/>
  <c r="B136" i="8" l="1"/>
  <c r="C135" i="8"/>
  <c r="D135" i="8" s="1"/>
  <c r="C136" i="8" l="1"/>
  <c r="D136" i="8" s="1"/>
  <c r="B137" i="8"/>
  <c r="C137" i="8" l="1"/>
  <c r="D137" i="8" s="1"/>
  <c r="B138" i="8"/>
  <c r="B139" i="8" l="1"/>
  <c r="C138" i="8"/>
  <c r="D138" i="8" s="1"/>
  <c r="C139" i="8" l="1"/>
  <c r="D139" i="8" s="1"/>
  <c r="B140" i="8"/>
  <c r="C140" i="8" l="1"/>
  <c r="D140" i="8" s="1"/>
  <c r="B141" i="8"/>
  <c r="B142" i="8" l="1"/>
  <c r="C141" i="8"/>
  <c r="D141" i="8" s="1"/>
  <c r="B143" i="8" l="1"/>
  <c r="C142" i="8"/>
  <c r="D142" i="8" s="1"/>
  <c r="C143" i="8" l="1"/>
  <c r="D143" i="8" s="1"/>
  <c r="B144" i="8"/>
  <c r="C144" i="8" l="1"/>
  <c r="D144" i="8" s="1"/>
  <c r="B145" i="8"/>
  <c r="B146" i="8" l="1"/>
  <c r="C145" i="8"/>
  <c r="D145" i="8" s="1"/>
  <c r="C146" i="8" l="1"/>
  <c r="D146" i="8" s="1"/>
  <c r="B147" i="8"/>
  <c r="C147" i="8" l="1"/>
  <c r="D147" i="8" s="1"/>
  <c r="B148" i="8"/>
  <c r="B149" i="8" l="1"/>
  <c r="C148" i="8"/>
  <c r="D148" i="8" s="1"/>
  <c r="B150" i="8" l="1"/>
  <c r="C149" i="8"/>
  <c r="D149" i="8" s="1"/>
  <c r="C150" i="8" l="1"/>
  <c r="D150" i="8" s="1"/>
  <c r="B151" i="8"/>
  <c r="B152" i="8" l="1"/>
  <c r="C151" i="8"/>
  <c r="D151" i="8" s="1"/>
  <c r="C152" i="8" l="1"/>
  <c r="D152" i="8" s="1"/>
  <c r="B153" i="8"/>
  <c r="C153" i="8" l="1"/>
  <c r="D153" i="8" s="1"/>
  <c r="B154" i="8"/>
  <c r="B155" i="8" l="1"/>
  <c r="C154" i="8"/>
  <c r="D154" i="8" s="1"/>
  <c r="C155" i="8" l="1"/>
  <c r="D155" i="8" s="1"/>
  <c r="B156" i="8"/>
  <c r="C156" i="8" l="1"/>
  <c r="D156" i="8" s="1"/>
  <c r="B157" i="8"/>
  <c r="B158" i="8" l="1"/>
  <c r="C157" i="8"/>
  <c r="D157" i="8" s="1"/>
  <c r="B159" i="8" l="1"/>
  <c r="C158" i="8"/>
  <c r="D158" i="8" s="1"/>
  <c r="B160" i="8" l="1"/>
  <c r="C159" i="8"/>
  <c r="D159" i="8" s="1"/>
  <c r="C160" i="8" l="1"/>
  <c r="D160" i="8" s="1"/>
  <c r="B161" i="8"/>
  <c r="B162" i="8" l="1"/>
  <c r="C161" i="8"/>
  <c r="D161" i="8" s="1"/>
  <c r="B163" i="8" l="1"/>
  <c r="C162" i="8"/>
  <c r="D162" i="8" s="1"/>
  <c r="C163" i="8" l="1"/>
  <c r="D163" i="8" s="1"/>
  <c r="B164" i="8"/>
  <c r="B165" i="8" l="1"/>
  <c r="C164" i="8"/>
  <c r="D164" i="8" s="1"/>
  <c r="B166" i="8" l="1"/>
  <c r="C165" i="8"/>
  <c r="D165" i="8" s="1"/>
  <c r="C166" i="8" l="1"/>
  <c r="D166" i="8" s="1"/>
  <c r="B167" i="8"/>
  <c r="B168" i="8" l="1"/>
  <c r="C167" i="8"/>
  <c r="D167" i="8" s="1"/>
  <c r="C168" i="8" l="1"/>
  <c r="D168" i="8" s="1"/>
  <c r="B169" i="8"/>
  <c r="B170" i="8" l="1"/>
  <c r="C169" i="8"/>
  <c r="D169" i="8" s="1"/>
  <c r="B171" i="8" l="1"/>
  <c r="C170" i="8"/>
  <c r="D170" i="8" s="1"/>
  <c r="C171" i="8" l="1"/>
  <c r="D171" i="8" s="1"/>
  <c r="B172" i="8"/>
  <c r="B173" i="8" l="1"/>
  <c r="C172" i="8"/>
  <c r="D172" i="8" s="1"/>
  <c r="B174" i="8" l="1"/>
  <c r="C173" i="8"/>
  <c r="D173" i="8" s="1"/>
  <c r="B175" i="8" l="1"/>
  <c r="C174" i="8"/>
  <c r="D174" i="8" s="1"/>
  <c r="B176" i="8" l="1"/>
  <c r="C175" i="8"/>
  <c r="D175" i="8" s="1"/>
  <c r="C176" i="8" l="1"/>
  <c r="D176" i="8" s="1"/>
  <c r="B177" i="8"/>
  <c r="B178" i="8" l="1"/>
  <c r="C177" i="8"/>
  <c r="D177" i="8" s="1"/>
  <c r="B179" i="8" l="1"/>
  <c r="C178" i="8"/>
  <c r="D178" i="8" s="1"/>
  <c r="C179" i="8" l="1"/>
  <c r="D179" i="8" s="1"/>
  <c r="B180" i="8"/>
  <c r="B181" i="8" l="1"/>
  <c r="C180" i="8"/>
  <c r="D180" i="8" s="1"/>
  <c r="B182" i="8" l="1"/>
  <c r="C181" i="8"/>
  <c r="D181" i="8" s="1"/>
  <c r="B183" i="8" l="1"/>
  <c r="C182" i="8"/>
  <c r="D182" i="8" s="1"/>
  <c r="B184" i="8" l="1"/>
  <c r="C183" i="8"/>
  <c r="D183" i="8" s="1"/>
  <c r="C184" i="8" l="1"/>
  <c r="D184" i="8" s="1"/>
  <c r="B185" i="8"/>
  <c r="B186" i="8" l="1"/>
  <c r="C185" i="8"/>
  <c r="D185" i="8" s="1"/>
  <c r="B187" i="8" l="1"/>
  <c r="C186" i="8"/>
  <c r="D186" i="8" s="1"/>
  <c r="C187" i="8" l="1"/>
  <c r="D187" i="8" s="1"/>
  <c r="B188" i="8"/>
  <c r="B189" i="8" l="1"/>
  <c r="C188" i="8"/>
  <c r="D188" i="8" s="1"/>
  <c r="B190" i="8" l="1"/>
  <c r="C189" i="8"/>
  <c r="D189" i="8" s="1"/>
  <c r="B191" i="8" l="1"/>
  <c r="C190" i="8"/>
  <c r="D190" i="8" s="1"/>
  <c r="B192" i="8" l="1"/>
  <c r="C191" i="8"/>
  <c r="D191" i="8" s="1"/>
  <c r="C192" i="8" l="1"/>
  <c r="D192" i="8" s="1"/>
  <c r="B193" i="8"/>
  <c r="B194" i="8" l="1"/>
  <c r="C193" i="8"/>
  <c r="D193" i="8" s="1"/>
  <c r="B195" i="8" l="1"/>
  <c r="C194" i="8"/>
  <c r="D194" i="8" s="1"/>
  <c r="C195" i="8" l="1"/>
  <c r="D195" i="8" s="1"/>
  <c r="B196" i="8"/>
  <c r="B197" i="8" l="1"/>
  <c r="C196" i="8"/>
  <c r="D196" i="8" s="1"/>
  <c r="B198" i="8" l="1"/>
  <c r="C197" i="8"/>
  <c r="D197" i="8" s="1"/>
  <c r="B199" i="8" l="1"/>
  <c r="C198" i="8"/>
  <c r="D198" i="8" s="1"/>
  <c r="B200" i="8" l="1"/>
  <c r="C199" i="8"/>
  <c r="D199" i="8" s="1"/>
  <c r="C200" i="8" l="1"/>
  <c r="D200" i="8" s="1"/>
  <c r="B201" i="8"/>
  <c r="B202" i="8" l="1"/>
  <c r="C201" i="8"/>
  <c r="D201" i="8" s="1"/>
  <c r="B203" i="8" l="1"/>
  <c r="C202" i="8"/>
  <c r="D202" i="8" s="1"/>
  <c r="C203" i="8" l="1"/>
  <c r="D203" i="8" s="1"/>
  <c r="B204" i="8"/>
  <c r="B205" i="8" l="1"/>
  <c r="C204" i="8"/>
  <c r="D204" i="8" s="1"/>
  <c r="B206" i="8" l="1"/>
  <c r="C205" i="8"/>
  <c r="D205" i="8" s="1"/>
  <c r="B207" i="8" l="1"/>
  <c r="C206" i="8"/>
  <c r="D206" i="8" s="1"/>
  <c r="B208" i="8" l="1"/>
  <c r="C207" i="8"/>
  <c r="D207" i="8" s="1"/>
  <c r="C208" i="8" l="1"/>
  <c r="D208" i="8" s="1"/>
  <c r="B209" i="8"/>
  <c r="B210" i="8" l="1"/>
  <c r="C209" i="8"/>
  <c r="D209" i="8" s="1"/>
  <c r="B211" i="8" l="1"/>
  <c r="C210" i="8"/>
  <c r="D210" i="8" s="1"/>
  <c r="C211" i="8" l="1"/>
  <c r="D211" i="8" s="1"/>
  <c r="B212" i="8"/>
  <c r="B213" i="8" l="1"/>
  <c r="C212" i="8"/>
  <c r="D212" i="8" s="1"/>
  <c r="B214" i="8" l="1"/>
  <c r="C213" i="8"/>
  <c r="D213" i="8" s="1"/>
  <c r="B215" i="8" l="1"/>
  <c r="C214" i="8"/>
  <c r="D214" i="8" s="1"/>
  <c r="B216" i="8" l="1"/>
  <c r="C215" i="8"/>
  <c r="D215" i="8" s="1"/>
  <c r="C216" i="8" l="1"/>
  <c r="D216" i="8" s="1"/>
  <c r="B217" i="8"/>
  <c r="B218" i="8" l="1"/>
  <c r="C217" i="8"/>
  <c r="D217" i="8" s="1"/>
  <c r="B219" i="8" l="1"/>
  <c r="C218" i="8"/>
  <c r="D218" i="8" s="1"/>
  <c r="C219" i="8" l="1"/>
  <c r="D219" i="8" s="1"/>
  <c r="B220" i="8"/>
  <c r="B221" i="8" l="1"/>
  <c r="C220" i="8"/>
  <c r="D220" i="8" s="1"/>
  <c r="B222" i="8" l="1"/>
  <c r="C221" i="8"/>
  <c r="D221" i="8" s="1"/>
  <c r="B223" i="8" l="1"/>
  <c r="C222" i="8"/>
  <c r="D222" i="8" s="1"/>
  <c r="B224" i="8" l="1"/>
  <c r="C223" i="8"/>
  <c r="D223" i="8" s="1"/>
  <c r="C224" i="8" l="1"/>
  <c r="D224" i="8" s="1"/>
  <c r="B225" i="8"/>
  <c r="B226" i="8" l="1"/>
  <c r="C225" i="8"/>
  <c r="D225" i="8" s="1"/>
  <c r="B227" i="8" l="1"/>
  <c r="C226" i="8"/>
  <c r="D226" i="8" s="1"/>
  <c r="C227" i="8" l="1"/>
  <c r="D227" i="8" s="1"/>
  <c r="B228" i="8"/>
  <c r="B229" i="8" l="1"/>
  <c r="C228" i="8"/>
  <c r="D228" i="8" s="1"/>
  <c r="B230" i="8" l="1"/>
  <c r="C229" i="8"/>
  <c r="D229" i="8" s="1"/>
  <c r="B231" i="8" l="1"/>
  <c r="C230" i="8"/>
  <c r="D230" i="8" s="1"/>
  <c r="B232" i="8" l="1"/>
  <c r="C231" i="8"/>
  <c r="D231" i="8" s="1"/>
  <c r="C232" i="8" l="1"/>
  <c r="D232" i="8" s="1"/>
  <c r="B233" i="8"/>
  <c r="B234" i="8" l="1"/>
  <c r="C233" i="8"/>
  <c r="D233" i="8" s="1"/>
  <c r="B235" i="8" l="1"/>
  <c r="C234" i="8"/>
  <c r="D234" i="8" s="1"/>
  <c r="C235" i="8" l="1"/>
  <c r="D235" i="8" s="1"/>
  <c r="B236" i="8"/>
  <c r="B237" i="8" l="1"/>
  <c r="C236" i="8"/>
  <c r="D236" i="8" s="1"/>
  <c r="B238" i="8" l="1"/>
  <c r="C237" i="8"/>
  <c r="D237" i="8" s="1"/>
  <c r="B239" i="8" l="1"/>
  <c r="C238" i="8"/>
  <c r="D238" i="8" s="1"/>
  <c r="B240" i="8" l="1"/>
  <c r="C239" i="8"/>
  <c r="D239" i="8" s="1"/>
  <c r="C240" i="8" l="1"/>
  <c r="D240" i="8" s="1"/>
  <c r="B241" i="8"/>
  <c r="B242" i="8" l="1"/>
  <c r="C241" i="8"/>
  <c r="D241" i="8" s="1"/>
  <c r="B243" i="8" l="1"/>
  <c r="C242" i="8"/>
  <c r="D242" i="8" s="1"/>
  <c r="C243" i="8" l="1"/>
  <c r="D243" i="8" s="1"/>
  <c r="B244" i="8"/>
  <c r="B245" i="8" l="1"/>
  <c r="C244" i="8"/>
  <c r="D244" i="8" s="1"/>
  <c r="B246" i="8" l="1"/>
  <c r="C245" i="8"/>
  <c r="D245" i="8" s="1"/>
  <c r="B247" i="8" l="1"/>
  <c r="C246" i="8"/>
  <c r="D246" i="8" s="1"/>
  <c r="B248" i="8" l="1"/>
  <c r="C247" i="8"/>
  <c r="D247" i="8" s="1"/>
  <c r="C248" i="8" l="1"/>
  <c r="D248" i="8" s="1"/>
  <c r="B249" i="8"/>
  <c r="B250" i="8" l="1"/>
  <c r="C249" i="8"/>
  <c r="D249" i="8" s="1"/>
  <c r="B251" i="8" l="1"/>
  <c r="C250" i="8"/>
  <c r="D250" i="8" s="1"/>
  <c r="C251" i="8" l="1"/>
  <c r="D251" i="8" s="1"/>
  <c r="B252" i="8"/>
  <c r="B253" i="8" l="1"/>
  <c r="C252" i="8"/>
  <c r="D252" i="8" s="1"/>
  <c r="B254" i="8" l="1"/>
  <c r="C253" i="8"/>
  <c r="D253" i="8" s="1"/>
  <c r="B255" i="8" l="1"/>
  <c r="C254" i="8"/>
  <c r="D254" i="8" s="1"/>
  <c r="B256" i="8" l="1"/>
  <c r="C255" i="8"/>
  <c r="D255" i="8" s="1"/>
  <c r="C256" i="8" l="1"/>
  <c r="D256" i="8" s="1"/>
  <c r="B257" i="8"/>
  <c r="B258" i="8" l="1"/>
  <c r="C257" i="8"/>
  <c r="D257" i="8" s="1"/>
  <c r="B259" i="8" l="1"/>
  <c r="C258" i="8"/>
  <c r="D258" i="8" s="1"/>
  <c r="C259" i="8" l="1"/>
  <c r="D259" i="8" s="1"/>
  <c r="B260" i="8"/>
  <c r="B261" i="8" l="1"/>
  <c r="C260" i="8"/>
  <c r="D260" i="8" s="1"/>
  <c r="B262" i="8" l="1"/>
  <c r="C261" i="8"/>
  <c r="D261" i="8" s="1"/>
  <c r="B263" i="8" l="1"/>
  <c r="C262" i="8"/>
  <c r="D262" i="8" s="1"/>
  <c r="B264" i="8" l="1"/>
  <c r="C263" i="8"/>
  <c r="D263" i="8" s="1"/>
  <c r="C264" i="8" l="1"/>
  <c r="D264" i="8" s="1"/>
  <c r="B265" i="8"/>
  <c r="B266" i="8" l="1"/>
  <c r="C265" i="8"/>
  <c r="D265" i="8" s="1"/>
  <c r="B267" i="8" l="1"/>
  <c r="C266" i="8"/>
  <c r="D266" i="8" s="1"/>
  <c r="C267" i="8" l="1"/>
  <c r="D267" i="8" s="1"/>
  <c r="B268" i="8"/>
  <c r="B269" i="8" l="1"/>
  <c r="C268" i="8"/>
  <c r="D268" i="8" s="1"/>
  <c r="B270" i="8" l="1"/>
  <c r="C269" i="8"/>
  <c r="D269" i="8" s="1"/>
  <c r="B271" i="8" l="1"/>
  <c r="C270" i="8"/>
  <c r="D270" i="8" s="1"/>
  <c r="B272" i="8" l="1"/>
  <c r="C271" i="8"/>
  <c r="D271" i="8" s="1"/>
  <c r="B273" i="8" l="1"/>
  <c r="C272" i="8"/>
  <c r="D272" i="8" s="1"/>
  <c r="B274" i="8" l="1"/>
  <c r="C273" i="8"/>
  <c r="D273" i="8" s="1"/>
  <c r="C274" i="8" l="1"/>
  <c r="D274" i="8" s="1"/>
  <c r="B275" i="8"/>
  <c r="B276" i="8" l="1"/>
  <c r="C275" i="8"/>
  <c r="D275" i="8" s="1"/>
  <c r="B277" i="8" l="1"/>
  <c r="C276" i="8"/>
  <c r="D276" i="8" s="1"/>
  <c r="C277" i="8" l="1"/>
  <c r="D277" i="8" s="1"/>
  <c r="B278" i="8"/>
  <c r="B279" i="8" l="1"/>
  <c r="C278" i="8"/>
  <c r="D278" i="8" s="1"/>
  <c r="B280" i="8" l="1"/>
  <c r="C279" i="8"/>
  <c r="D279" i="8" s="1"/>
  <c r="B281" i="8" l="1"/>
  <c r="C280" i="8"/>
  <c r="D280" i="8" s="1"/>
  <c r="B282" i="8" l="1"/>
  <c r="C281" i="8"/>
  <c r="D281" i="8" s="1"/>
  <c r="C282" i="8" l="1"/>
  <c r="D282" i="8" s="1"/>
  <c r="B283" i="8"/>
  <c r="B284" i="8" l="1"/>
  <c r="C283" i="8"/>
  <c r="D283" i="8" s="1"/>
  <c r="B285" i="8" l="1"/>
  <c r="C284" i="8"/>
  <c r="D284" i="8" s="1"/>
  <c r="C285" i="8" l="1"/>
  <c r="D285" i="8" s="1"/>
  <c r="B286" i="8"/>
  <c r="B287" i="8" l="1"/>
  <c r="C286" i="8"/>
  <c r="D286" i="8" s="1"/>
  <c r="B288" i="8" l="1"/>
  <c r="C287" i="8"/>
  <c r="D287" i="8" s="1"/>
  <c r="C288" i="8" l="1"/>
  <c r="D288" i="8" s="1"/>
  <c r="B289" i="8"/>
  <c r="B290" i="8" l="1"/>
  <c r="C289" i="8"/>
  <c r="D289" i="8" s="1"/>
  <c r="C290" i="8" l="1"/>
  <c r="D290" i="8" s="1"/>
  <c r="B291" i="8"/>
  <c r="C291" i="8" l="1"/>
  <c r="D291" i="8" s="1"/>
  <c r="B292" i="8"/>
  <c r="B293" i="8" l="1"/>
  <c r="C292" i="8"/>
  <c r="D292" i="8" s="1"/>
  <c r="C293" i="8" l="1"/>
  <c r="D293" i="8" s="1"/>
  <c r="B294" i="8"/>
  <c r="B295" i="8" l="1"/>
  <c r="C294" i="8"/>
  <c r="D294" i="8" s="1"/>
  <c r="B296" i="8" l="1"/>
  <c r="C295" i="8"/>
  <c r="D295" i="8" s="1"/>
  <c r="B297" i="8" l="1"/>
  <c r="C296" i="8"/>
  <c r="D296" i="8" s="1"/>
  <c r="B298" i="8" l="1"/>
  <c r="C297" i="8"/>
  <c r="D297" i="8" s="1"/>
  <c r="C298" i="8" l="1"/>
  <c r="D298" i="8" s="1"/>
  <c r="B299" i="8"/>
  <c r="B300" i="8" l="1"/>
  <c r="C299" i="8"/>
  <c r="D299" i="8" s="1"/>
  <c r="B301" i="8" l="1"/>
  <c r="C300" i="8"/>
  <c r="D300" i="8" s="1"/>
  <c r="C301" i="8" l="1"/>
  <c r="D301" i="8" s="1"/>
  <c r="B302" i="8"/>
  <c r="B303" i="8" l="1"/>
  <c r="C302" i="8"/>
  <c r="D302" i="8" s="1"/>
  <c r="B304" i="8" l="1"/>
  <c r="C303" i="8"/>
  <c r="D303" i="8" s="1"/>
  <c r="B305" i="8" l="1"/>
  <c r="C304" i="8"/>
  <c r="D304" i="8" s="1"/>
  <c r="C305" i="8" l="1"/>
  <c r="D305" i="8" s="1"/>
  <c r="B306" i="8"/>
  <c r="C306" i="8" l="1"/>
  <c r="D306" i="8" s="1"/>
  <c r="B307" i="8"/>
  <c r="B308" i="8" l="1"/>
  <c r="C307" i="8"/>
  <c r="D307" i="8" s="1"/>
  <c r="B309" i="8" l="1"/>
  <c r="C308" i="8"/>
  <c r="D308" i="8" s="1"/>
  <c r="C309" i="8" l="1"/>
  <c r="D309" i="8" s="1"/>
  <c r="B310" i="8"/>
  <c r="B311" i="8" l="1"/>
  <c r="C310" i="8"/>
  <c r="D310" i="8" s="1"/>
  <c r="B312" i="8" l="1"/>
  <c r="C311" i="8"/>
  <c r="D311" i="8" s="1"/>
  <c r="C312" i="8" l="1"/>
  <c r="D312" i="8" s="1"/>
  <c r="B313" i="8"/>
  <c r="B314" i="8" l="1"/>
  <c r="C313" i="8"/>
  <c r="D313" i="8" s="1"/>
  <c r="C314" i="8" l="1"/>
  <c r="D314" i="8" s="1"/>
  <c r="B315" i="8"/>
  <c r="B316" i="8" l="1"/>
  <c r="C315" i="8"/>
  <c r="D315" i="8" s="1"/>
  <c r="B317" i="8" l="1"/>
  <c r="C316" i="8"/>
  <c r="D316" i="8" s="1"/>
  <c r="C317" i="8" l="1"/>
  <c r="D317" i="8" s="1"/>
  <c r="B318" i="8"/>
  <c r="B319" i="8" l="1"/>
  <c r="C318" i="8"/>
  <c r="D318" i="8" s="1"/>
  <c r="C319" i="8" l="1"/>
  <c r="D319" i="8" s="1"/>
  <c r="B320" i="8"/>
  <c r="C320" i="8" l="1"/>
  <c r="D320" i="8" s="1"/>
  <c r="B321" i="8"/>
  <c r="B322" i="8" l="1"/>
  <c r="C321" i="8"/>
  <c r="D321" i="8" s="1"/>
  <c r="C322" i="8" l="1"/>
  <c r="D322" i="8" s="1"/>
  <c r="B323" i="8"/>
  <c r="B324" i="8" l="1"/>
  <c r="C323" i="8"/>
  <c r="D323" i="8" s="1"/>
  <c r="B325" i="8" l="1"/>
  <c r="C324" i="8"/>
  <c r="D324" i="8" s="1"/>
  <c r="C325" i="8" l="1"/>
  <c r="D325" i="8" s="1"/>
  <c r="B326" i="8"/>
  <c r="B327" i="8" l="1"/>
  <c r="C326" i="8"/>
  <c r="D326" i="8" s="1"/>
  <c r="C327" i="8" l="1"/>
  <c r="D327" i="8" s="1"/>
  <c r="B328" i="8"/>
  <c r="B329" i="8" l="1"/>
  <c r="C328" i="8"/>
  <c r="D328" i="8" s="1"/>
  <c r="B330" i="8" l="1"/>
  <c r="C329" i="8"/>
  <c r="D329" i="8" s="1"/>
  <c r="C330" i="8" l="1"/>
  <c r="D330" i="8" s="1"/>
  <c r="B331" i="8"/>
  <c r="B332" i="8" l="1"/>
  <c r="C331" i="8"/>
  <c r="D331" i="8" s="1"/>
  <c r="B333" i="8" l="1"/>
  <c r="C332" i="8"/>
  <c r="D332" i="8" s="1"/>
  <c r="C333" i="8" l="1"/>
  <c r="D333" i="8" s="1"/>
  <c r="B334" i="8"/>
  <c r="B335" i="8" l="1"/>
  <c r="C334" i="8"/>
  <c r="D334" i="8" s="1"/>
  <c r="C335" i="8" l="1"/>
  <c r="D335" i="8" s="1"/>
  <c r="B336" i="8"/>
  <c r="C336" i="8" l="1"/>
  <c r="D336" i="8" s="1"/>
  <c r="B337" i="8"/>
  <c r="B338" i="8" l="1"/>
  <c r="C337" i="8"/>
  <c r="D337" i="8" s="1"/>
  <c r="C338" i="8" l="1"/>
  <c r="D338" i="8" s="1"/>
  <c r="B339" i="8"/>
  <c r="B340" i="8" l="1"/>
  <c r="C339" i="8"/>
  <c r="D339" i="8" s="1"/>
  <c r="B341" i="8" l="1"/>
  <c r="C340" i="8"/>
  <c r="D340" i="8" s="1"/>
  <c r="C341" i="8" l="1"/>
  <c r="D341" i="8" s="1"/>
  <c r="B342" i="8"/>
  <c r="B343" i="8" l="1"/>
  <c r="C342" i="8"/>
  <c r="D342" i="8" s="1"/>
  <c r="C343" i="8" l="1"/>
  <c r="D343" i="8" s="1"/>
  <c r="B344" i="8"/>
  <c r="B345" i="8" l="1"/>
  <c r="C344" i="8"/>
  <c r="D344" i="8" s="1"/>
  <c r="B346" i="8" l="1"/>
  <c r="C345" i="8"/>
  <c r="D345" i="8" s="1"/>
  <c r="C346" i="8" l="1"/>
  <c r="D346" i="8" s="1"/>
  <c r="B347" i="8"/>
  <c r="B348" i="8" l="1"/>
  <c r="C347" i="8"/>
  <c r="D347" i="8" s="1"/>
  <c r="B349" i="8" l="1"/>
  <c r="C348" i="8"/>
  <c r="D348" i="8" s="1"/>
  <c r="C349" i="8" l="1"/>
  <c r="D349" i="8" s="1"/>
  <c r="B350" i="8"/>
  <c r="B351" i="8" l="1"/>
  <c r="C350" i="8"/>
  <c r="D350" i="8" s="1"/>
  <c r="C351" i="8" l="1"/>
  <c r="D351" i="8" s="1"/>
  <c r="B352" i="8"/>
  <c r="B353" i="8" l="1"/>
  <c r="C352" i="8"/>
  <c r="D352" i="8" s="1"/>
  <c r="B354" i="8" l="1"/>
  <c r="C353" i="8"/>
  <c r="D353" i="8" s="1"/>
  <c r="C354" i="8" l="1"/>
  <c r="D354" i="8" s="1"/>
  <c r="B355" i="8"/>
  <c r="B356" i="8" l="1"/>
  <c r="C355" i="8"/>
  <c r="D355" i="8" s="1"/>
  <c r="B357" i="8" l="1"/>
  <c r="C356" i="8"/>
  <c r="D356" i="8" s="1"/>
  <c r="C357" i="8" l="1"/>
  <c r="D357" i="8" s="1"/>
  <c r="B358" i="8"/>
  <c r="B359" i="8" l="1"/>
  <c r="C358" i="8"/>
  <c r="D358" i="8" s="1"/>
  <c r="C359" i="8" l="1"/>
  <c r="D359" i="8" s="1"/>
  <c r="B360" i="8"/>
  <c r="B361" i="8" l="1"/>
  <c r="C360" i="8"/>
  <c r="D360" i="8" s="1"/>
  <c r="B362" i="8" l="1"/>
  <c r="C361" i="8"/>
  <c r="D361" i="8" s="1"/>
  <c r="C362" i="8" l="1"/>
  <c r="D362" i="8" s="1"/>
  <c r="B363" i="8"/>
  <c r="B364" i="8" l="1"/>
  <c r="C363" i="8"/>
  <c r="D363" i="8" s="1"/>
  <c r="B365" i="8" l="1"/>
  <c r="C364" i="8"/>
  <c r="D364" i="8" s="1"/>
  <c r="C365" i="8" l="1"/>
  <c r="D365" i="8" s="1"/>
  <c r="B366" i="8"/>
  <c r="B367" i="8" l="1"/>
  <c r="C366" i="8"/>
  <c r="D366" i="8" s="1"/>
  <c r="C367" i="8" l="1"/>
  <c r="D367" i="8" s="1"/>
  <c r="B368" i="8"/>
  <c r="B369" i="8" l="1"/>
  <c r="C368" i="8"/>
  <c r="D368" i="8" s="1"/>
  <c r="B370" i="8" l="1"/>
  <c r="C369" i="8"/>
  <c r="D369" i="8" s="1"/>
  <c r="C370" i="8" l="1"/>
  <c r="D370" i="8" s="1"/>
  <c r="B371" i="8"/>
  <c r="B372" i="8" l="1"/>
  <c r="C371" i="8"/>
  <c r="D371" i="8" s="1"/>
  <c r="B373" i="8" l="1"/>
  <c r="C372" i="8"/>
  <c r="D372" i="8" s="1"/>
  <c r="C373" i="8" l="1"/>
  <c r="D373" i="8" s="1"/>
  <c r="B374" i="8"/>
  <c r="B375" i="8" l="1"/>
  <c r="C374" i="8"/>
  <c r="D374" i="8" s="1"/>
  <c r="C375" i="8" l="1"/>
  <c r="D375" i="8" s="1"/>
  <c r="B376" i="8"/>
  <c r="B377" i="8" l="1"/>
  <c r="K376" i="8"/>
  <c r="J376" i="8"/>
  <c r="I376" i="8"/>
  <c r="H376" i="8"/>
  <c r="G376" i="8"/>
  <c r="E376" i="8"/>
  <c r="C376" i="8"/>
  <c r="D376" i="8" s="1"/>
  <c r="B378" i="8" l="1"/>
  <c r="K377" i="8"/>
  <c r="J377" i="8"/>
  <c r="I377" i="8"/>
  <c r="H377" i="8"/>
  <c r="G377" i="8"/>
  <c r="E377" i="8"/>
  <c r="C377" i="8"/>
  <c r="D377" i="8" s="1"/>
  <c r="H378" i="8" l="1"/>
  <c r="G378" i="8"/>
  <c r="E378" i="8"/>
  <c r="C378" i="8"/>
  <c r="D378" i="8" s="1"/>
  <c r="I378" i="8"/>
  <c r="B379" i="8"/>
  <c r="K378" i="8"/>
  <c r="J378" i="8"/>
  <c r="B380" i="8" l="1"/>
  <c r="K379" i="8"/>
  <c r="J379" i="8"/>
  <c r="I379" i="8"/>
  <c r="H379" i="8"/>
  <c r="C379" i="8"/>
  <c r="D379" i="8" s="1"/>
  <c r="G379" i="8"/>
  <c r="E379" i="8"/>
  <c r="B381" i="8" l="1"/>
  <c r="K380" i="8"/>
  <c r="J380" i="8"/>
  <c r="I380" i="8"/>
  <c r="H380" i="8"/>
  <c r="G380" i="8"/>
  <c r="E380" i="8"/>
  <c r="C380" i="8"/>
  <c r="D380" i="8" s="1"/>
  <c r="C381" i="8" l="1"/>
  <c r="D381" i="8" s="1"/>
  <c r="J381" i="8"/>
  <c r="B382" i="8"/>
  <c r="K381" i="8"/>
  <c r="I381" i="8"/>
  <c r="H381" i="8"/>
  <c r="G381" i="8"/>
  <c r="E381" i="8"/>
  <c r="B383" i="8" l="1"/>
  <c r="K382" i="8"/>
  <c r="J382" i="8"/>
  <c r="I382" i="8"/>
  <c r="H382" i="8"/>
  <c r="G382" i="8"/>
  <c r="E382" i="8"/>
  <c r="C382" i="8"/>
  <c r="D382" i="8" s="1"/>
  <c r="K383" i="8" l="1"/>
  <c r="J383" i="8"/>
  <c r="I383" i="8"/>
  <c r="H383" i="8"/>
  <c r="G383" i="8"/>
  <c r="E383" i="8"/>
  <c r="C383" i="8"/>
  <c r="D383" i="8" s="1"/>
  <c r="B384" i="8"/>
  <c r="B385" i="8" l="1"/>
  <c r="K384" i="8"/>
  <c r="G384" i="8"/>
  <c r="J384" i="8"/>
  <c r="I384" i="8"/>
  <c r="H384" i="8"/>
  <c r="E384" i="8"/>
  <c r="C384" i="8"/>
  <c r="D384" i="8" s="1"/>
  <c r="B386" i="8" l="1"/>
  <c r="K385" i="8"/>
  <c r="J385" i="8"/>
  <c r="I385" i="8"/>
  <c r="H385" i="8"/>
  <c r="G385" i="8"/>
  <c r="E385" i="8"/>
  <c r="C385" i="8"/>
  <c r="D385" i="8" s="1"/>
  <c r="H386" i="8" l="1"/>
  <c r="G386" i="8"/>
  <c r="E386" i="8"/>
  <c r="C386" i="8"/>
  <c r="D386" i="8" s="1"/>
  <c r="B387" i="8"/>
  <c r="K386" i="8"/>
  <c r="J386" i="8"/>
  <c r="I386" i="8"/>
  <c r="B388" i="8" l="1"/>
  <c r="K387" i="8"/>
  <c r="J387" i="8"/>
  <c r="I387" i="8"/>
  <c r="H387" i="8"/>
  <c r="C387" i="8"/>
  <c r="D387" i="8" s="1"/>
  <c r="G387" i="8"/>
  <c r="E387" i="8"/>
  <c r="B389" i="8" l="1"/>
  <c r="K388" i="8"/>
  <c r="J388" i="8"/>
  <c r="I388" i="8"/>
  <c r="H388" i="8"/>
  <c r="G388" i="8"/>
  <c r="E388" i="8"/>
  <c r="C388" i="8"/>
  <c r="D388" i="8" s="1"/>
  <c r="C389" i="8" l="1"/>
  <c r="D389" i="8" s="1"/>
  <c r="J389" i="8"/>
  <c r="B390" i="8"/>
  <c r="K389" i="8"/>
  <c r="I389" i="8"/>
  <c r="H389" i="8"/>
  <c r="G389" i="8"/>
  <c r="E389" i="8"/>
  <c r="B391" i="8" l="1"/>
  <c r="K390" i="8"/>
  <c r="J390" i="8"/>
  <c r="I390" i="8"/>
  <c r="H390" i="8"/>
  <c r="G390" i="8"/>
  <c r="E390" i="8"/>
  <c r="C390" i="8"/>
  <c r="D390" i="8" s="1"/>
  <c r="K391" i="8" l="1"/>
  <c r="J391" i="8"/>
  <c r="I391" i="8"/>
  <c r="H391" i="8"/>
  <c r="G391" i="8"/>
  <c r="E391" i="8"/>
  <c r="C391" i="8"/>
  <c r="D391" i="8" s="1"/>
  <c r="B392" i="8"/>
  <c r="B393" i="8" l="1"/>
  <c r="K392" i="8"/>
  <c r="G392" i="8"/>
  <c r="J392" i="8"/>
  <c r="I392" i="8"/>
  <c r="H392" i="8"/>
  <c r="E392" i="8"/>
  <c r="C392" i="8"/>
  <c r="D392" i="8" s="1"/>
  <c r="B394" i="8" l="1"/>
  <c r="K393" i="8"/>
  <c r="J393" i="8"/>
  <c r="I393" i="8"/>
  <c r="H393" i="8"/>
  <c r="G393" i="8"/>
  <c r="E393" i="8"/>
  <c r="C393" i="8"/>
  <c r="D393" i="8" s="1"/>
  <c r="H394" i="8" l="1"/>
  <c r="G394" i="8"/>
  <c r="E394" i="8"/>
  <c r="C394" i="8"/>
  <c r="D394" i="8" s="1"/>
  <c r="B395" i="8"/>
  <c r="K394" i="8"/>
  <c r="J394" i="8"/>
  <c r="I394" i="8"/>
  <c r="B396" i="8" l="1"/>
  <c r="K395" i="8"/>
  <c r="J395" i="8"/>
  <c r="I395" i="8"/>
  <c r="H395" i="8"/>
  <c r="C395" i="8"/>
  <c r="D395" i="8" s="1"/>
  <c r="G395" i="8"/>
  <c r="E395" i="8"/>
  <c r="B397" i="8" l="1"/>
  <c r="K396" i="8"/>
  <c r="J396" i="8"/>
  <c r="I396" i="8"/>
  <c r="H396" i="8"/>
  <c r="G396" i="8"/>
  <c r="E396" i="8"/>
  <c r="C396" i="8"/>
  <c r="D396" i="8" s="1"/>
  <c r="C397" i="8" l="1"/>
  <c r="D397" i="8" s="1"/>
  <c r="B398" i="8"/>
  <c r="K397" i="8"/>
  <c r="J397" i="8"/>
  <c r="I397" i="8"/>
  <c r="H397" i="8"/>
  <c r="G397" i="8"/>
  <c r="E397" i="8"/>
  <c r="B399" i="8" l="1"/>
  <c r="K398" i="8"/>
  <c r="J398" i="8"/>
  <c r="I398" i="8"/>
  <c r="H398" i="8"/>
  <c r="G398" i="8"/>
  <c r="E398" i="8"/>
  <c r="C398" i="8"/>
  <c r="D398" i="8" s="1"/>
  <c r="K399" i="8" l="1"/>
  <c r="J399" i="8"/>
  <c r="I399" i="8"/>
  <c r="H399" i="8"/>
  <c r="G399" i="8"/>
  <c r="E399" i="8"/>
  <c r="C399" i="8"/>
  <c r="D399" i="8" s="1"/>
  <c r="B400" i="8"/>
  <c r="B401" i="8" l="1"/>
  <c r="K400" i="8"/>
  <c r="J400" i="8"/>
  <c r="I400" i="8"/>
  <c r="H400" i="8"/>
  <c r="G400" i="8"/>
  <c r="E400" i="8"/>
  <c r="C400" i="8"/>
  <c r="D400" i="8" s="1"/>
  <c r="B402" i="8" l="1"/>
  <c r="K401" i="8"/>
  <c r="J401" i="8"/>
  <c r="I401" i="8"/>
  <c r="H401" i="8"/>
  <c r="G401" i="8"/>
  <c r="E401" i="8"/>
  <c r="C401" i="8"/>
  <c r="D401" i="8" s="1"/>
  <c r="H402" i="8" l="1"/>
  <c r="G402" i="8"/>
  <c r="E402" i="8"/>
  <c r="C402" i="8"/>
  <c r="D402" i="8" s="1"/>
  <c r="B403" i="8"/>
  <c r="K402" i="8"/>
  <c r="J402" i="8"/>
  <c r="I402" i="8"/>
  <c r="B404" i="8" l="1"/>
  <c r="K403" i="8"/>
  <c r="J403" i="8"/>
  <c r="I403" i="8"/>
  <c r="H403" i="8"/>
  <c r="G403" i="8"/>
  <c r="E403" i="8"/>
  <c r="C403" i="8"/>
  <c r="D403" i="8" s="1"/>
  <c r="B405" i="8" l="1"/>
  <c r="K404" i="8"/>
  <c r="J404" i="8"/>
  <c r="I404" i="8"/>
  <c r="H404" i="8"/>
  <c r="G404" i="8"/>
  <c r="E404" i="8"/>
  <c r="C404" i="8"/>
  <c r="D404" i="8" s="1"/>
  <c r="C405" i="8" l="1"/>
  <c r="D405" i="8" s="1"/>
  <c r="B406" i="8"/>
  <c r="K405" i="8"/>
  <c r="J405" i="8"/>
  <c r="I405" i="8"/>
  <c r="H405" i="8"/>
  <c r="G405" i="8"/>
  <c r="E405" i="8"/>
  <c r="B407" i="8" l="1"/>
  <c r="K406" i="8"/>
  <c r="J406" i="8"/>
  <c r="I406" i="8"/>
  <c r="H406" i="8"/>
  <c r="G406" i="8"/>
  <c r="E406" i="8"/>
  <c r="C406" i="8"/>
  <c r="D406" i="8" s="1"/>
  <c r="K407" i="8" l="1"/>
  <c r="J407" i="8"/>
  <c r="I407" i="8"/>
  <c r="H407" i="8"/>
  <c r="G407" i="8"/>
  <c r="E407" i="8"/>
  <c r="C407" i="8"/>
  <c r="D407" i="8" s="1"/>
  <c r="B408" i="8"/>
  <c r="B409" i="8" l="1"/>
  <c r="K408" i="8"/>
  <c r="J408" i="8"/>
  <c r="I408" i="8"/>
  <c r="H408" i="8"/>
  <c r="G408" i="8"/>
  <c r="E408" i="8"/>
  <c r="C408" i="8"/>
  <c r="D408" i="8" s="1"/>
  <c r="B410" i="8" l="1"/>
  <c r="K409" i="8"/>
  <c r="J409" i="8"/>
  <c r="I409" i="8"/>
  <c r="H409" i="8"/>
  <c r="G409" i="8"/>
  <c r="E409" i="8"/>
  <c r="C409" i="8"/>
  <c r="D409" i="8" s="1"/>
  <c r="H410" i="8" l="1"/>
  <c r="G410" i="8"/>
  <c r="E410" i="8"/>
  <c r="C410" i="8"/>
  <c r="D410" i="8" s="1"/>
  <c r="B411" i="8"/>
  <c r="K410" i="8"/>
  <c r="J410" i="8"/>
  <c r="I410" i="8"/>
  <c r="B412" i="8" l="1"/>
  <c r="K411" i="8"/>
  <c r="J411" i="8"/>
  <c r="I411" i="8"/>
  <c r="H411" i="8"/>
  <c r="G411" i="8"/>
  <c r="E411" i="8"/>
  <c r="C411" i="8"/>
  <c r="D411" i="8" s="1"/>
  <c r="B413" i="8" l="1"/>
  <c r="K412" i="8"/>
  <c r="J412" i="8"/>
  <c r="I412" i="8"/>
  <c r="H412" i="8"/>
  <c r="G412" i="8"/>
  <c r="E412" i="8"/>
  <c r="C412" i="8"/>
  <c r="D412" i="8" s="1"/>
  <c r="C413" i="8" l="1"/>
  <c r="D413" i="8" s="1"/>
  <c r="B414" i="8"/>
  <c r="K413" i="8"/>
  <c r="J413" i="8"/>
  <c r="I413" i="8"/>
  <c r="E413" i="8"/>
  <c r="H413" i="8"/>
  <c r="G413" i="8"/>
  <c r="B415" i="8" l="1"/>
  <c r="K414" i="8"/>
  <c r="J414" i="8"/>
  <c r="I414" i="8"/>
  <c r="H414" i="8"/>
  <c r="G414" i="8"/>
  <c r="E414" i="8"/>
  <c r="C414" i="8"/>
  <c r="D414" i="8" s="1"/>
  <c r="K415" i="8" l="1"/>
  <c r="J415" i="8"/>
  <c r="I415" i="8"/>
  <c r="H415" i="8"/>
  <c r="G415" i="8"/>
  <c r="E415" i="8"/>
  <c r="C415" i="8"/>
  <c r="D415" i="8" s="1"/>
  <c r="B416" i="8"/>
  <c r="B417" i="8" l="1"/>
  <c r="K416" i="8"/>
  <c r="J416" i="8"/>
  <c r="I416" i="8"/>
  <c r="H416" i="8"/>
  <c r="G416" i="8"/>
  <c r="E416" i="8"/>
  <c r="C416" i="8"/>
  <c r="D416" i="8" s="1"/>
  <c r="B418" i="8" l="1"/>
  <c r="K417" i="8"/>
  <c r="J417" i="8"/>
  <c r="I417" i="8"/>
  <c r="H417" i="8"/>
  <c r="G417" i="8"/>
  <c r="E417" i="8"/>
  <c r="C417" i="8"/>
  <c r="D417" i="8" s="1"/>
  <c r="H418" i="8" l="1"/>
  <c r="G418" i="8"/>
  <c r="E418" i="8"/>
  <c r="C418" i="8"/>
  <c r="D418" i="8" s="1"/>
  <c r="B419" i="8"/>
  <c r="K418" i="8"/>
  <c r="J418" i="8"/>
  <c r="I418" i="8"/>
  <c r="B420" i="8" l="1"/>
  <c r="K419" i="8"/>
  <c r="J419" i="8"/>
  <c r="I419" i="8"/>
  <c r="H419" i="8"/>
  <c r="G419" i="8"/>
  <c r="E419" i="8"/>
  <c r="C419" i="8"/>
  <c r="D419" i="8" s="1"/>
  <c r="B421" i="8" l="1"/>
  <c r="K420" i="8"/>
  <c r="J420" i="8"/>
  <c r="I420" i="8"/>
  <c r="H420" i="8"/>
  <c r="G420" i="8"/>
  <c r="E420" i="8"/>
  <c r="C420" i="8"/>
  <c r="D420" i="8" s="1"/>
  <c r="C421" i="8" l="1"/>
  <c r="D421" i="8" s="1"/>
  <c r="B422" i="8"/>
  <c r="K421" i="8"/>
  <c r="J421" i="8"/>
  <c r="I421" i="8"/>
  <c r="H421" i="8"/>
  <c r="G421" i="8"/>
  <c r="E421" i="8"/>
  <c r="B423" i="8" l="1"/>
  <c r="K422" i="8"/>
  <c r="J422" i="8"/>
  <c r="I422" i="8"/>
  <c r="H422" i="8"/>
  <c r="G422" i="8"/>
  <c r="E422" i="8"/>
  <c r="C422" i="8"/>
  <c r="D422" i="8" s="1"/>
  <c r="K423" i="8" l="1"/>
  <c r="J423" i="8"/>
  <c r="I423" i="8"/>
  <c r="H423" i="8"/>
  <c r="G423" i="8"/>
  <c r="E423" i="8"/>
  <c r="C423" i="8"/>
  <c r="D423" i="8" s="1"/>
  <c r="B424" i="8"/>
  <c r="B425" i="8" l="1"/>
  <c r="K424" i="8"/>
  <c r="J424" i="8"/>
  <c r="I424" i="8"/>
  <c r="H424" i="8"/>
  <c r="G424" i="8"/>
  <c r="E424" i="8"/>
  <c r="C424" i="8"/>
  <c r="D424" i="8" s="1"/>
  <c r="B426" i="8" l="1"/>
  <c r="K425" i="8"/>
  <c r="J425" i="8"/>
  <c r="I425" i="8"/>
  <c r="H425" i="8"/>
  <c r="G425" i="8"/>
  <c r="E425" i="8"/>
  <c r="C425" i="8"/>
  <c r="D425" i="8" s="1"/>
  <c r="H426" i="8" l="1"/>
  <c r="G426" i="8"/>
  <c r="E426" i="8"/>
  <c r="C426" i="8"/>
  <c r="D426" i="8" s="1"/>
  <c r="B427" i="8"/>
  <c r="I426" i="8"/>
  <c r="K426" i="8"/>
  <c r="J426" i="8"/>
  <c r="B428" i="8" l="1"/>
  <c r="K427" i="8"/>
  <c r="J427" i="8"/>
  <c r="I427" i="8"/>
  <c r="H427" i="8"/>
  <c r="G427" i="8"/>
  <c r="E427" i="8"/>
  <c r="C427" i="8"/>
  <c r="D427" i="8" s="1"/>
  <c r="B429" i="8" l="1"/>
  <c r="K428" i="8"/>
  <c r="J428" i="8"/>
  <c r="I428" i="8"/>
  <c r="H428" i="8"/>
  <c r="G428" i="8"/>
  <c r="E428" i="8"/>
  <c r="C428" i="8"/>
  <c r="D428" i="8" s="1"/>
  <c r="C429" i="8" l="1"/>
  <c r="D429" i="8" s="1"/>
  <c r="B430" i="8"/>
  <c r="K429" i="8"/>
  <c r="J429" i="8"/>
  <c r="I429" i="8"/>
  <c r="E429" i="8"/>
  <c r="H429" i="8"/>
  <c r="G429" i="8"/>
  <c r="B431" i="8" l="1"/>
  <c r="K430" i="8"/>
  <c r="J430" i="8"/>
  <c r="I430" i="8"/>
  <c r="H430" i="8"/>
  <c r="G430" i="8"/>
  <c r="E430" i="8"/>
  <c r="C430" i="8"/>
  <c r="D430" i="8" s="1"/>
  <c r="K431" i="8" l="1"/>
  <c r="J431" i="8"/>
  <c r="I431" i="8"/>
  <c r="H431" i="8"/>
  <c r="G431" i="8"/>
  <c r="E431" i="8"/>
  <c r="C431" i="8"/>
  <c r="D431" i="8" s="1"/>
  <c r="B432" i="8"/>
  <c r="B433" i="8" l="1"/>
  <c r="K432" i="8"/>
  <c r="J432" i="8"/>
  <c r="I432" i="8"/>
  <c r="H432" i="8"/>
  <c r="G432" i="8"/>
  <c r="E432" i="8"/>
  <c r="C432" i="8"/>
  <c r="D432" i="8" s="1"/>
  <c r="B434" i="8" l="1"/>
  <c r="K433" i="8"/>
  <c r="J433" i="8"/>
  <c r="I433" i="8"/>
  <c r="H433" i="8"/>
  <c r="G433" i="8"/>
  <c r="E433" i="8"/>
  <c r="C433" i="8"/>
  <c r="D433" i="8" s="1"/>
  <c r="H434" i="8" l="1"/>
  <c r="G434" i="8"/>
  <c r="E434" i="8"/>
  <c r="C434" i="8"/>
  <c r="D434" i="8" s="1"/>
  <c r="B435" i="8"/>
  <c r="I434" i="8"/>
  <c r="K434" i="8"/>
  <c r="J434" i="8"/>
  <c r="B436" i="8" l="1"/>
  <c r="K435" i="8"/>
  <c r="J435" i="8"/>
  <c r="I435" i="8"/>
  <c r="H435" i="8"/>
  <c r="G435" i="8"/>
  <c r="E435" i="8"/>
  <c r="C435" i="8"/>
  <c r="D435" i="8" s="1"/>
  <c r="B437" i="8" l="1"/>
  <c r="K436" i="8"/>
  <c r="J436" i="8"/>
  <c r="I436" i="8"/>
  <c r="H436" i="8"/>
  <c r="G436" i="8"/>
  <c r="E436" i="8"/>
  <c r="C436" i="8"/>
  <c r="D436" i="8" s="1"/>
  <c r="C437" i="8" l="1"/>
  <c r="D437" i="8" s="1"/>
  <c r="B438" i="8"/>
  <c r="K437" i="8"/>
  <c r="J437" i="8"/>
  <c r="I437" i="8"/>
  <c r="E437" i="8"/>
  <c r="H437" i="8"/>
  <c r="G437" i="8"/>
  <c r="B439" i="8" l="1"/>
  <c r="K438" i="8"/>
  <c r="J438" i="8"/>
  <c r="I438" i="8"/>
  <c r="H438" i="8"/>
  <c r="G438" i="8"/>
  <c r="E438" i="8"/>
  <c r="C438" i="8"/>
  <c r="D438" i="8" s="1"/>
  <c r="K439" i="8" l="1"/>
  <c r="J439" i="8"/>
  <c r="I439" i="8"/>
  <c r="H439" i="8"/>
  <c r="G439" i="8"/>
  <c r="E439" i="8"/>
  <c r="C439" i="8"/>
  <c r="D439" i="8" s="1"/>
  <c r="B440" i="8"/>
  <c r="B441" i="8" l="1"/>
  <c r="K440" i="8"/>
  <c r="J440" i="8"/>
  <c r="I440" i="8"/>
  <c r="H440" i="8"/>
  <c r="G440" i="8"/>
  <c r="E440" i="8"/>
  <c r="C440" i="8"/>
  <c r="D440" i="8" s="1"/>
  <c r="B442" i="8" l="1"/>
  <c r="K441" i="8"/>
  <c r="J441" i="8"/>
  <c r="I441" i="8"/>
  <c r="H441" i="8"/>
  <c r="G441" i="8"/>
  <c r="E441" i="8"/>
  <c r="C441" i="8"/>
  <c r="D441" i="8" s="1"/>
  <c r="H442" i="8" l="1"/>
  <c r="G442" i="8"/>
  <c r="E442" i="8"/>
  <c r="C442" i="8"/>
  <c r="D442" i="8" s="1"/>
  <c r="B443" i="8"/>
  <c r="K442" i="8"/>
  <c r="J442" i="8"/>
  <c r="I442" i="8"/>
  <c r="B444" i="8" l="1"/>
  <c r="K443" i="8"/>
  <c r="J443" i="8"/>
  <c r="I443" i="8"/>
  <c r="H443" i="8"/>
  <c r="G443" i="8"/>
  <c r="E443" i="8"/>
  <c r="C443" i="8"/>
  <c r="D443" i="8" s="1"/>
  <c r="B445" i="8" l="1"/>
  <c r="K444" i="8"/>
  <c r="J444" i="8"/>
  <c r="I444" i="8"/>
  <c r="H444" i="8"/>
  <c r="G444" i="8"/>
  <c r="E444" i="8"/>
  <c r="C444" i="8"/>
  <c r="D444" i="8" s="1"/>
  <c r="C445" i="8" l="1"/>
  <c r="D445" i="8" s="1"/>
  <c r="B446" i="8"/>
  <c r="K445" i="8"/>
  <c r="J445" i="8"/>
  <c r="I445" i="8"/>
  <c r="H445" i="8"/>
  <c r="G445" i="8"/>
  <c r="E445" i="8"/>
  <c r="B447" i="8" l="1"/>
  <c r="K446" i="8"/>
  <c r="J446" i="8"/>
  <c r="I446" i="8"/>
  <c r="H446" i="8"/>
  <c r="G446" i="8"/>
  <c r="E446" i="8"/>
  <c r="C446" i="8"/>
  <c r="D446" i="8" s="1"/>
  <c r="K447" i="8" l="1"/>
  <c r="J447" i="8"/>
  <c r="I447" i="8"/>
  <c r="H447" i="8"/>
  <c r="G447" i="8"/>
  <c r="E447" i="8"/>
  <c r="C447" i="8"/>
  <c r="D447" i="8" s="1"/>
  <c r="B448" i="8"/>
  <c r="B449" i="8" l="1"/>
  <c r="K448" i="8"/>
  <c r="J448" i="8"/>
  <c r="I448" i="8"/>
  <c r="H448" i="8"/>
  <c r="G448" i="8"/>
  <c r="E448" i="8"/>
  <c r="C448" i="8"/>
  <c r="D448" i="8" s="1"/>
  <c r="B450" i="8" l="1"/>
  <c r="K449" i="8"/>
  <c r="J449" i="8"/>
  <c r="I449" i="8"/>
  <c r="H449" i="8"/>
  <c r="G449" i="8"/>
  <c r="E449" i="8"/>
  <c r="C449" i="8"/>
  <c r="D449" i="8" s="1"/>
  <c r="H450" i="8" l="1"/>
  <c r="G450" i="8"/>
  <c r="E450" i="8"/>
  <c r="C450" i="8"/>
  <c r="D450" i="8" s="1"/>
  <c r="B451" i="8"/>
  <c r="K450" i="8"/>
  <c r="J450" i="8"/>
  <c r="I450" i="8"/>
  <c r="B452" i="8" l="1"/>
  <c r="K451" i="8"/>
  <c r="J451" i="8"/>
  <c r="I451" i="8"/>
  <c r="H451" i="8"/>
  <c r="G451" i="8"/>
  <c r="E451" i="8"/>
  <c r="C451" i="8"/>
  <c r="D451" i="8" s="1"/>
  <c r="B453" i="8" l="1"/>
  <c r="K452" i="8"/>
  <c r="J452" i="8"/>
  <c r="I452" i="8"/>
  <c r="H452" i="8"/>
  <c r="G452" i="8"/>
  <c r="E452" i="8"/>
  <c r="C452" i="8"/>
  <c r="D452" i="8" s="1"/>
  <c r="C453" i="8" l="1"/>
  <c r="D453" i="8" s="1"/>
  <c r="B454" i="8"/>
  <c r="K453" i="8"/>
  <c r="J453" i="8"/>
  <c r="I453" i="8"/>
  <c r="H453" i="8"/>
  <c r="G453" i="8"/>
  <c r="E453" i="8"/>
  <c r="B455" i="8" l="1"/>
  <c r="K454" i="8"/>
  <c r="J454" i="8"/>
  <c r="I454" i="8"/>
  <c r="H454" i="8"/>
  <c r="G454" i="8"/>
  <c r="E454" i="8"/>
  <c r="C454" i="8"/>
  <c r="D454" i="8" s="1"/>
  <c r="K455" i="8" l="1"/>
  <c r="J455" i="8"/>
  <c r="I455" i="8"/>
  <c r="H455" i="8"/>
  <c r="G455" i="8"/>
  <c r="E455" i="8"/>
  <c r="C455" i="8"/>
  <c r="D455" i="8" s="1"/>
  <c r="B456" i="8"/>
  <c r="B457" i="8" l="1"/>
  <c r="K456" i="8"/>
  <c r="J456" i="8"/>
  <c r="I456" i="8"/>
  <c r="H456" i="8"/>
  <c r="G456" i="8"/>
  <c r="E456" i="8"/>
  <c r="C456" i="8"/>
  <c r="D456" i="8" s="1"/>
  <c r="B458" i="8" l="1"/>
  <c r="K457" i="8"/>
  <c r="J457" i="8"/>
  <c r="I457" i="8"/>
  <c r="H457" i="8"/>
  <c r="G457" i="8"/>
  <c r="E457" i="8"/>
  <c r="C457" i="8"/>
  <c r="D457" i="8" s="1"/>
  <c r="H458" i="8" l="1"/>
  <c r="G458" i="8"/>
  <c r="E458" i="8"/>
  <c r="C458" i="8"/>
  <c r="D458" i="8" s="1"/>
  <c r="B459" i="8"/>
  <c r="K458" i="8"/>
  <c r="J458" i="8"/>
  <c r="I458" i="8"/>
  <c r="B460" i="8" l="1"/>
  <c r="K459" i="8"/>
  <c r="J459" i="8"/>
  <c r="I459" i="8"/>
  <c r="H459" i="8"/>
  <c r="G459" i="8"/>
  <c r="E459" i="8"/>
  <c r="C459" i="8"/>
  <c r="D459" i="8" s="1"/>
  <c r="B461" i="8" l="1"/>
  <c r="K460" i="8"/>
  <c r="J460" i="8"/>
  <c r="I460" i="8"/>
  <c r="H460" i="8"/>
  <c r="G460" i="8"/>
  <c r="E460" i="8"/>
  <c r="C460" i="8"/>
  <c r="D460" i="8" s="1"/>
  <c r="C461" i="8" l="1"/>
  <c r="D461" i="8" s="1"/>
  <c r="B462" i="8"/>
  <c r="K461" i="8"/>
  <c r="J461" i="8"/>
  <c r="I461" i="8"/>
  <c r="H461" i="8"/>
  <c r="G461" i="8"/>
  <c r="E461" i="8"/>
  <c r="B463" i="8" l="1"/>
  <c r="K462" i="8"/>
  <c r="J462" i="8"/>
  <c r="I462" i="8"/>
  <c r="H462" i="8"/>
  <c r="G462" i="8"/>
  <c r="E462" i="8"/>
  <c r="C462" i="8"/>
  <c r="D462" i="8" s="1"/>
  <c r="K463" i="8" l="1"/>
  <c r="J463" i="8"/>
  <c r="I463" i="8"/>
  <c r="H463" i="8"/>
  <c r="G463" i="8"/>
  <c r="E463" i="8"/>
  <c r="C463" i="8"/>
  <c r="D463" i="8" s="1"/>
  <c r="B464" i="8"/>
  <c r="B465" i="8" l="1"/>
  <c r="K464" i="8"/>
  <c r="J464" i="8"/>
  <c r="I464" i="8"/>
  <c r="H464" i="8"/>
  <c r="G464" i="8"/>
  <c r="E464" i="8"/>
  <c r="C464" i="8"/>
  <c r="D464" i="8" s="1"/>
  <c r="B466" i="8" l="1"/>
  <c r="K465" i="8"/>
  <c r="J465" i="8"/>
  <c r="I465" i="8"/>
  <c r="H465" i="8"/>
  <c r="G465" i="8"/>
  <c r="E465" i="8"/>
  <c r="C465" i="8"/>
  <c r="D465" i="8" s="1"/>
  <c r="H466" i="8" l="1"/>
  <c r="G466" i="8"/>
  <c r="E466" i="8"/>
  <c r="C466" i="8"/>
  <c r="D466" i="8" s="1"/>
  <c r="B467" i="8"/>
  <c r="K466" i="8"/>
  <c r="J466" i="8"/>
  <c r="I466" i="8"/>
  <c r="B468" i="8" l="1"/>
  <c r="K467" i="8"/>
  <c r="J467" i="8"/>
  <c r="I467" i="8"/>
  <c r="H467" i="8"/>
  <c r="G467" i="8"/>
  <c r="E467" i="8"/>
  <c r="C467" i="8"/>
  <c r="D467" i="8" s="1"/>
  <c r="B469" i="8" l="1"/>
  <c r="K468" i="8"/>
  <c r="J468" i="8"/>
  <c r="I468" i="8"/>
  <c r="H468" i="8"/>
  <c r="G468" i="8"/>
  <c r="E468" i="8"/>
  <c r="C468" i="8"/>
  <c r="D468" i="8" s="1"/>
  <c r="C469" i="8" l="1"/>
  <c r="D469" i="8" s="1"/>
  <c r="B470" i="8"/>
  <c r="K469" i="8"/>
  <c r="J469" i="8"/>
  <c r="I469" i="8"/>
  <c r="H469" i="8"/>
  <c r="G469" i="8"/>
  <c r="E469" i="8"/>
  <c r="B471" i="8" l="1"/>
  <c r="K470" i="8"/>
  <c r="J470" i="8"/>
  <c r="I470" i="8"/>
  <c r="H470" i="8"/>
  <c r="G470" i="8"/>
  <c r="E470" i="8"/>
  <c r="C470" i="8"/>
  <c r="D470" i="8" s="1"/>
  <c r="K471" i="8" l="1"/>
  <c r="J471" i="8"/>
  <c r="I471" i="8"/>
  <c r="H471" i="8"/>
  <c r="G471" i="8"/>
  <c r="E471" i="8"/>
  <c r="C471" i="8"/>
  <c r="D471" i="8" s="1"/>
  <c r="B472" i="8"/>
  <c r="B473" i="8" l="1"/>
  <c r="K472" i="8"/>
  <c r="J472" i="8"/>
  <c r="I472" i="8"/>
  <c r="H472" i="8"/>
  <c r="G472" i="8"/>
  <c r="E472" i="8"/>
  <c r="C472" i="8"/>
  <c r="D472" i="8" s="1"/>
  <c r="B474" i="8" l="1"/>
  <c r="K473" i="8"/>
  <c r="J473" i="8"/>
  <c r="I473" i="8"/>
  <c r="H473" i="8"/>
  <c r="G473" i="8"/>
  <c r="E473" i="8"/>
  <c r="C473" i="8"/>
  <c r="D473" i="8" s="1"/>
  <c r="H474" i="8" l="1"/>
  <c r="G474" i="8"/>
  <c r="E474" i="8"/>
  <c r="C474" i="8"/>
  <c r="D474" i="8" s="1"/>
  <c r="B475" i="8"/>
  <c r="K474" i="8"/>
  <c r="J474" i="8"/>
  <c r="I474" i="8"/>
  <c r="B476" i="8" l="1"/>
  <c r="K475" i="8"/>
  <c r="J475" i="8"/>
  <c r="I475" i="8"/>
  <c r="H475" i="8"/>
  <c r="G475" i="8"/>
  <c r="E475" i="8"/>
  <c r="C475" i="8"/>
  <c r="D475" i="8" s="1"/>
  <c r="B477" i="8" l="1"/>
  <c r="K476" i="8"/>
  <c r="J476" i="8"/>
  <c r="I476" i="8"/>
  <c r="H476" i="8"/>
  <c r="G476" i="8"/>
  <c r="E476" i="8"/>
  <c r="C476" i="8"/>
  <c r="D476" i="8" s="1"/>
  <c r="C477" i="8" l="1"/>
  <c r="D477" i="8" s="1"/>
  <c r="B478" i="8"/>
  <c r="K477" i="8"/>
  <c r="J477" i="8"/>
  <c r="I477" i="8"/>
  <c r="H477" i="8"/>
  <c r="G477" i="8"/>
  <c r="E477" i="8"/>
  <c r="B479" i="8" l="1"/>
  <c r="K478" i="8"/>
  <c r="J478" i="8"/>
  <c r="I478" i="8"/>
  <c r="H478" i="8"/>
  <c r="G478" i="8"/>
  <c r="E478" i="8"/>
  <c r="C478" i="8"/>
  <c r="D478" i="8" s="1"/>
  <c r="K479" i="8" l="1"/>
  <c r="J479" i="8"/>
  <c r="I479" i="8"/>
  <c r="H479" i="8"/>
  <c r="G479" i="8"/>
  <c r="E479" i="8"/>
  <c r="C479" i="8"/>
  <c r="D479" i="8" s="1"/>
  <c r="B480" i="8"/>
  <c r="B481" i="8" l="1"/>
  <c r="K480" i="8"/>
  <c r="J480" i="8"/>
  <c r="I480" i="8"/>
  <c r="H480" i="8"/>
  <c r="G480" i="8"/>
  <c r="E480" i="8"/>
  <c r="C480" i="8"/>
  <c r="D480" i="8" s="1"/>
  <c r="B482" i="8" l="1"/>
  <c r="K481" i="8"/>
  <c r="J481" i="8"/>
  <c r="I481" i="8"/>
  <c r="H481" i="8"/>
  <c r="G481" i="8"/>
  <c r="E481" i="8"/>
  <c r="C481" i="8"/>
  <c r="D481" i="8" s="1"/>
  <c r="H482" i="8" l="1"/>
  <c r="G482" i="8"/>
  <c r="E482" i="8"/>
  <c r="C482" i="8"/>
  <c r="D482" i="8" s="1"/>
  <c r="B483" i="8"/>
  <c r="K482" i="8"/>
  <c r="J482" i="8"/>
  <c r="I482" i="8"/>
  <c r="B484" i="8" l="1"/>
  <c r="K483" i="8"/>
  <c r="J483" i="8"/>
  <c r="I483" i="8"/>
  <c r="H483" i="8"/>
  <c r="G483" i="8"/>
  <c r="E483" i="8"/>
  <c r="C483" i="8"/>
  <c r="D483" i="8" s="1"/>
  <c r="B485" i="8" l="1"/>
  <c r="K484" i="8"/>
  <c r="J484" i="8"/>
  <c r="I484" i="8"/>
  <c r="H484" i="8"/>
  <c r="G484" i="8"/>
  <c r="E484" i="8"/>
  <c r="C484" i="8"/>
  <c r="D484" i="8" s="1"/>
  <c r="C485" i="8" l="1"/>
  <c r="D485" i="8" s="1"/>
  <c r="B486" i="8"/>
  <c r="K485" i="8"/>
  <c r="J485" i="8"/>
  <c r="I485" i="8"/>
  <c r="H485" i="8"/>
  <c r="G485" i="8"/>
  <c r="E485" i="8"/>
  <c r="B487" i="8" l="1"/>
  <c r="K486" i="8"/>
  <c r="J486" i="8"/>
  <c r="I486" i="8"/>
  <c r="H486" i="8"/>
  <c r="G486" i="8"/>
  <c r="E486" i="8"/>
  <c r="C486" i="8"/>
  <c r="D486" i="8" s="1"/>
  <c r="K487" i="8" l="1"/>
  <c r="J487" i="8"/>
  <c r="I487" i="8"/>
  <c r="H487" i="8"/>
  <c r="G487" i="8"/>
  <c r="E487" i="8"/>
  <c r="C487" i="8"/>
  <c r="D487" i="8" s="1"/>
  <c r="B488" i="8"/>
  <c r="B489" i="8" l="1"/>
  <c r="K488" i="8"/>
  <c r="J488" i="8"/>
  <c r="I488" i="8"/>
  <c r="H488" i="8"/>
  <c r="G488" i="8"/>
  <c r="E488" i="8"/>
  <c r="C488" i="8"/>
  <c r="D488" i="8" s="1"/>
  <c r="B490" i="8" l="1"/>
  <c r="K489" i="8"/>
  <c r="J489" i="8"/>
  <c r="I489" i="8"/>
  <c r="H489" i="8"/>
  <c r="G489" i="8"/>
  <c r="E489" i="8"/>
  <c r="C489" i="8"/>
  <c r="D489" i="8" s="1"/>
  <c r="H490" i="8" l="1"/>
  <c r="G490" i="8"/>
  <c r="E490" i="8"/>
  <c r="C490" i="8"/>
  <c r="D490" i="8" s="1"/>
  <c r="B491" i="8"/>
  <c r="K490" i="8"/>
  <c r="J490" i="8"/>
  <c r="I490" i="8"/>
  <c r="B492" i="8" l="1"/>
  <c r="K491" i="8"/>
  <c r="J491" i="8"/>
  <c r="I491" i="8"/>
  <c r="H491" i="8"/>
  <c r="G491" i="8"/>
  <c r="E491" i="8"/>
  <c r="C491" i="8"/>
  <c r="D491" i="8" s="1"/>
  <c r="B493" i="8" l="1"/>
  <c r="K492" i="8"/>
  <c r="J492" i="8"/>
  <c r="I492" i="8"/>
  <c r="H492" i="8"/>
  <c r="G492" i="8"/>
  <c r="E492" i="8"/>
  <c r="C492" i="8"/>
  <c r="D492" i="8" s="1"/>
  <c r="C493" i="8" l="1"/>
  <c r="D493" i="8" s="1"/>
  <c r="B494" i="8"/>
  <c r="K493" i="8"/>
  <c r="J493" i="8"/>
  <c r="I493" i="8"/>
  <c r="H493" i="8"/>
  <c r="G493" i="8"/>
  <c r="E493" i="8"/>
  <c r="B495" i="8" l="1"/>
  <c r="K494" i="8"/>
  <c r="J494" i="8"/>
  <c r="I494" i="8"/>
  <c r="H494" i="8"/>
  <c r="G494" i="8"/>
  <c r="E494" i="8"/>
  <c r="C494" i="8"/>
  <c r="D494" i="8" s="1"/>
  <c r="K495" i="8" l="1"/>
  <c r="J495" i="8"/>
  <c r="I495" i="8"/>
  <c r="H495" i="8"/>
  <c r="G495" i="8"/>
  <c r="E495" i="8"/>
  <c r="C495" i="8"/>
  <c r="D495" i="8" s="1"/>
  <c r="C4" i="4" l="1"/>
  <c r="D4" i="5" l="1"/>
  <c r="D5" i="5" s="1"/>
  <c r="D6" i="5" s="1"/>
  <c r="D7" i="5" s="1"/>
  <c r="I14" i="1"/>
  <c r="F5" i="1"/>
  <c r="E4" i="8" s="1"/>
  <c r="I15" i="8" l="1"/>
  <c r="E10" i="8"/>
  <c r="E16" i="8" s="1"/>
  <c r="E15" i="8"/>
  <c r="E4" i="6"/>
  <c r="E28" i="6"/>
  <c r="E52" i="6"/>
  <c r="E76" i="6"/>
  <c r="E100" i="6"/>
  <c r="E29" i="6"/>
  <c r="E77" i="6"/>
  <c r="E101" i="6"/>
  <c r="E78" i="6"/>
  <c r="E102" i="6"/>
  <c r="E103" i="6"/>
  <c r="E56" i="6"/>
  <c r="E33" i="6"/>
  <c r="E58" i="6"/>
  <c r="E35" i="6"/>
  <c r="E108" i="6"/>
  <c r="E38" i="6"/>
  <c r="E112" i="6"/>
  <c r="E89" i="6"/>
  <c r="E68" i="6"/>
  <c r="E118" i="6"/>
  <c r="E48" i="6"/>
  <c r="E26" i="6"/>
  <c r="E75" i="6"/>
  <c r="E5" i="6"/>
  <c r="E53" i="6"/>
  <c r="E82" i="6"/>
  <c r="E59" i="6"/>
  <c r="E84" i="6"/>
  <c r="E85" i="6"/>
  <c r="E62" i="6"/>
  <c r="E87" i="6"/>
  <c r="E64" i="6"/>
  <c r="E65" i="6"/>
  <c r="E91" i="6"/>
  <c r="E69" i="6"/>
  <c r="E96" i="6"/>
  <c r="E122" i="6"/>
  <c r="E6" i="6"/>
  <c r="E30" i="6"/>
  <c r="E54" i="6"/>
  <c r="E32" i="6"/>
  <c r="E80" i="6"/>
  <c r="E104" i="6"/>
  <c r="E57" i="6"/>
  <c r="E81" i="6"/>
  <c r="E105" i="6"/>
  <c r="E106" i="6"/>
  <c r="E107" i="6"/>
  <c r="E37" i="6"/>
  <c r="E40" i="6"/>
  <c r="E113" i="6"/>
  <c r="E44" i="6"/>
  <c r="E70" i="6"/>
  <c r="E119" i="6"/>
  <c r="E73" i="6"/>
  <c r="E7" i="6"/>
  <c r="E31" i="6"/>
  <c r="E55" i="6"/>
  <c r="E79" i="6"/>
  <c r="E34" i="6"/>
  <c r="E83" i="6"/>
  <c r="E36" i="6"/>
  <c r="E61" i="6"/>
  <c r="E86" i="6"/>
  <c r="E63" i="6"/>
  <c r="E41" i="6"/>
  <c r="E115" i="6"/>
  <c r="E45" i="6"/>
  <c r="E72" i="6"/>
  <c r="E98" i="6"/>
  <c r="E8" i="6"/>
  <c r="E60" i="6"/>
  <c r="E109" i="6"/>
  <c r="E110" i="6"/>
  <c r="E111" i="6"/>
  <c r="E88" i="6"/>
  <c r="E67" i="6"/>
  <c r="E94" i="6"/>
  <c r="E120" i="6"/>
  <c r="E50" i="6"/>
  <c r="E9" i="6"/>
  <c r="E39" i="6"/>
  <c r="E92" i="6"/>
  <c r="E117" i="6"/>
  <c r="E71" i="6"/>
  <c r="E97" i="6"/>
  <c r="E10" i="6"/>
  <c r="E116" i="6"/>
  <c r="E46" i="6"/>
  <c r="E121" i="6"/>
  <c r="E99" i="6"/>
  <c r="E11" i="6"/>
  <c r="E95" i="6"/>
  <c r="E74" i="6"/>
  <c r="E12" i="6"/>
  <c r="E13" i="6"/>
  <c r="E14" i="6"/>
  <c r="E15" i="6"/>
  <c r="E16" i="6"/>
  <c r="E51" i="6"/>
  <c r="E17" i="6"/>
  <c r="E18" i="6"/>
  <c r="E42" i="6"/>
  <c r="E66" i="6"/>
  <c r="E90" i="6"/>
  <c r="E114" i="6"/>
  <c r="E43" i="6"/>
  <c r="E93" i="6"/>
  <c r="E47" i="6"/>
  <c r="E25" i="6"/>
  <c r="E123" i="6"/>
  <c r="E19" i="6"/>
  <c r="E20" i="6"/>
  <c r="E21" i="6"/>
  <c r="E22" i="6"/>
  <c r="E23" i="6"/>
  <c r="E24" i="6"/>
  <c r="E49" i="6"/>
  <c r="E27" i="6"/>
  <c r="D8" i="5"/>
  <c r="C5" i="4"/>
  <c r="I6" i="1"/>
  <c r="D123" i="6" l="1"/>
  <c r="D111" i="6"/>
  <c r="D99" i="6"/>
  <c r="D87" i="6"/>
  <c r="D75" i="6"/>
  <c r="D63" i="6"/>
  <c r="D51" i="6"/>
  <c r="D39" i="6"/>
  <c r="D27" i="6"/>
  <c r="D15" i="6"/>
  <c r="D19" i="6"/>
  <c r="D17" i="6"/>
  <c r="D13" i="6"/>
  <c r="D95" i="6"/>
  <c r="D35" i="6"/>
  <c r="D46" i="6"/>
  <c r="D22" i="6"/>
  <c r="D18" i="6"/>
  <c r="D29" i="6"/>
  <c r="D122" i="6"/>
  <c r="D110" i="6"/>
  <c r="D98" i="6"/>
  <c r="D86" i="6"/>
  <c r="D74" i="6"/>
  <c r="D62" i="6"/>
  <c r="D50" i="6"/>
  <c r="D38" i="6"/>
  <c r="D26" i="6"/>
  <c r="D14" i="6"/>
  <c r="D25" i="6"/>
  <c r="D59" i="6"/>
  <c r="D6" i="6"/>
  <c r="D47" i="6"/>
  <c r="D23" i="6"/>
  <c r="D82" i="6"/>
  <c r="D53" i="6"/>
  <c r="D88" i="6"/>
  <c r="D121" i="6"/>
  <c r="D109" i="6"/>
  <c r="D97" i="6"/>
  <c r="D85" i="6"/>
  <c r="D73" i="6"/>
  <c r="D61" i="6"/>
  <c r="D49" i="6"/>
  <c r="D37" i="6"/>
  <c r="D83" i="6"/>
  <c r="D58" i="6"/>
  <c r="D41" i="6"/>
  <c r="D64" i="6"/>
  <c r="D106" i="6"/>
  <c r="D66" i="6"/>
  <c r="D28" i="6"/>
  <c r="D120" i="6"/>
  <c r="D108" i="6"/>
  <c r="D96" i="6"/>
  <c r="D84" i="6"/>
  <c r="D72" i="6"/>
  <c r="D60" i="6"/>
  <c r="D48" i="6"/>
  <c r="D36" i="6"/>
  <c r="D24" i="6"/>
  <c r="D12" i="6"/>
  <c r="D71" i="6"/>
  <c r="D11" i="6"/>
  <c r="D94" i="6"/>
  <c r="D10" i="6"/>
  <c r="D65" i="6"/>
  <c r="D70" i="6"/>
  <c r="D16" i="6"/>
  <c r="D119" i="6"/>
  <c r="D107" i="6"/>
  <c r="D34" i="6"/>
  <c r="D118" i="6"/>
  <c r="D117" i="6"/>
  <c r="D105" i="6"/>
  <c r="D93" i="6"/>
  <c r="D81" i="6"/>
  <c r="D69" i="6"/>
  <c r="D57" i="6"/>
  <c r="D45" i="6"/>
  <c r="D33" i="6"/>
  <c r="D21" i="6"/>
  <c r="D9" i="6"/>
  <c r="D116" i="6"/>
  <c r="D104" i="6"/>
  <c r="D92" i="6"/>
  <c r="D80" i="6"/>
  <c r="D68" i="6"/>
  <c r="D56" i="6"/>
  <c r="D44" i="6"/>
  <c r="D32" i="6"/>
  <c r="D20" i="6"/>
  <c r="D8" i="6"/>
  <c r="D43" i="6"/>
  <c r="D7" i="6"/>
  <c r="D55" i="6"/>
  <c r="D30" i="6"/>
  <c r="D5" i="6"/>
  <c r="D52" i="6"/>
  <c r="D115" i="6"/>
  <c r="D103" i="6"/>
  <c r="D91" i="6"/>
  <c r="D79" i="6"/>
  <c r="D67" i="6"/>
  <c r="D31" i="6"/>
  <c r="D54" i="6"/>
  <c r="D40" i="6"/>
  <c r="D114" i="6"/>
  <c r="D102" i="6"/>
  <c r="D90" i="6"/>
  <c r="D78" i="6"/>
  <c r="D42" i="6"/>
  <c r="D76" i="6"/>
  <c r="D4" i="6"/>
  <c r="D113" i="6"/>
  <c r="D101" i="6"/>
  <c r="D89" i="6"/>
  <c r="D77" i="6"/>
  <c r="D112" i="6"/>
  <c r="D100" i="6"/>
  <c r="G16" i="8"/>
  <c r="D9" i="5"/>
  <c r="C31" i="5"/>
  <c r="C35" i="5"/>
  <c r="C27" i="5"/>
  <c r="C34" i="5"/>
  <c r="C37" i="5"/>
  <c r="C33" i="5"/>
  <c r="C30" i="5"/>
  <c r="C32" i="5"/>
  <c r="C38" i="5"/>
  <c r="C36" i="5"/>
  <c r="C28" i="5"/>
  <c r="C29" i="5"/>
  <c r="C6" i="4"/>
  <c r="F9" i="1"/>
  <c r="F11" i="1" s="1"/>
  <c r="I15" i="1" s="1"/>
  <c r="I16" i="1" s="1"/>
  <c r="J16" i="8" l="1"/>
  <c r="H16" i="8"/>
  <c r="C85" i="6"/>
  <c r="F85" i="6" s="1"/>
  <c r="C12" i="6"/>
  <c r="F12" i="6" s="1"/>
  <c r="C106" i="6"/>
  <c r="F106" i="6" s="1"/>
  <c r="C55" i="6"/>
  <c r="F55" i="6" s="1"/>
  <c r="C6" i="6"/>
  <c r="F6" i="6" s="1"/>
  <c r="E6" i="5" s="1"/>
  <c r="C53" i="6"/>
  <c r="F53" i="6" s="1"/>
  <c r="C123" i="6"/>
  <c r="F123" i="6" s="1"/>
  <c r="C111" i="6"/>
  <c r="F111" i="6" s="1"/>
  <c r="C99" i="6"/>
  <c r="F99" i="6" s="1"/>
  <c r="C87" i="6"/>
  <c r="F87" i="6" s="1"/>
  <c r="C75" i="6"/>
  <c r="F75" i="6" s="1"/>
  <c r="C63" i="6"/>
  <c r="F63" i="6" s="1"/>
  <c r="C51" i="6"/>
  <c r="F51" i="6" s="1"/>
  <c r="C39" i="6"/>
  <c r="F39" i="6" s="1"/>
  <c r="C27" i="6"/>
  <c r="F27" i="6" s="1"/>
  <c r="C15" i="6"/>
  <c r="F15" i="6" s="1"/>
  <c r="C26" i="6"/>
  <c r="F26" i="6" s="1"/>
  <c r="C73" i="6"/>
  <c r="F73" i="6" s="1"/>
  <c r="C49" i="6"/>
  <c r="F49" i="6" s="1"/>
  <c r="C13" i="6"/>
  <c r="F13" i="6" s="1"/>
  <c r="C24" i="6"/>
  <c r="F24" i="6" s="1"/>
  <c r="C94" i="6"/>
  <c r="F94" i="6" s="1"/>
  <c r="C33" i="6"/>
  <c r="F33" i="6" s="1"/>
  <c r="C19" i="6"/>
  <c r="F19" i="6" s="1"/>
  <c r="C18" i="6"/>
  <c r="F18" i="6" s="1"/>
  <c r="C41" i="6"/>
  <c r="F41" i="6" s="1"/>
  <c r="C38" i="6"/>
  <c r="F38" i="6" s="1"/>
  <c r="C14" i="6"/>
  <c r="F14" i="6" s="1"/>
  <c r="C97" i="6"/>
  <c r="F97" i="6" s="1"/>
  <c r="C25" i="6"/>
  <c r="F25" i="6" s="1"/>
  <c r="C58" i="6"/>
  <c r="F58" i="6" s="1"/>
  <c r="C10" i="6"/>
  <c r="F10" i="6" s="1"/>
  <c r="C9" i="6"/>
  <c r="F9" i="6" s="1"/>
  <c r="C31" i="6"/>
  <c r="F31" i="6" s="1"/>
  <c r="C30" i="6"/>
  <c r="F30" i="6" s="1"/>
  <c r="C17" i="6"/>
  <c r="F17" i="6" s="1"/>
  <c r="C122" i="6"/>
  <c r="F122" i="6" s="1"/>
  <c r="C110" i="6"/>
  <c r="F110" i="6" s="1"/>
  <c r="C98" i="6"/>
  <c r="F98" i="6" s="1"/>
  <c r="C86" i="6"/>
  <c r="F86" i="6" s="1"/>
  <c r="C74" i="6"/>
  <c r="F74" i="6" s="1"/>
  <c r="C62" i="6"/>
  <c r="F62" i="6" s="1"/>
  <c r="C50" i="6"/>
  <c r="F50" i="6" s="1"/>
  <c r="C60" i="6"/>
  <c r="F60" i="6" s="1"/>
  <c r="C46" i="6"/>
  <c r="F46" i="6" s="1"/>
  <c r="C57" i="6"/>
  <c r="F57" i="6" s="1"/>
  <c r="C37" i="6"/>
  <c r="F37" i="6" s="1"/>
  <c r="C70" i="6"/>
  <c r="F70" i="6" s="1"/>
  <c r="C81" i="6"/>
  <c r="F81" i="6" s="1"/>
  <c r="C121" i="6"/>
  <c r="F121" i="6" s="1"/>
  <c r="C109" i="6"/>
  <c r="F109" i="6" s="1"/>
  <c r="C61" i="6"/>
  <c r="F61" i="6" s="1"/>
  <c r="C93" i="6"/>
  <c r="F93" i="6" s="1"/>
  <c r="C48" i="6"/>
  <c r="F48" i="6" s="1"/>
  <c r="C34" i="6"/>
  <c r="F34" i="6" s="1"/>
  <c r="C69" i="6"/>
  <c r="F69" i="6" s="1"/>
  <c r="C52" i="6"/>
  <c r="F52" i="6" s="1"/>
  <c r="C120" i="6"/>
  <c r="F120" i="6" s="1"/>
  <c r="C108" i="6"/>
  <c r="F108" i="6" s="1"/>
  <c r="C96" i="6"/>
  <c r="F96" i="6" s="1"/>
  <c r="C84" i="6"/>
  <c r="F84" i="6" s="1"/>
  <c r="C72" i="6"/>
  <c r="F72" i="6" s="1"/>
  <c r="C36" i="6"/>
  <c r="F36" i="6" s="1"/>
  <c r="C22" i="6"/>
  <c r="F22" i="6" s="1"/>
  <c r="C45" i="6"/>
  <c r="F45" i="6" s="1"/>
  <c r="C43" i="6"/>
  <c r="F43" i="6" s="1"/>
  <c r="C42" i="6"/>
  <c r="F42" i="6" s="1"/>
  <c r="C16" i="6"/>
  <c r="F16" i="6" s="1"/>
  <c r="C66" i="6"/>
  <c r="F66" i="6" s="1"/>
  <c r="C119" i="6"/>
  <c r="F119" i="6" s="1"/>
  <c r="C107" i="6"/>
  <c r="F107" i="6" s="1"/>
  <c r="C95" i="6"/>
  <c r="F95" i="6" s="1"/>
  <c r="C83" i="6"/>
  <c r="F83" i="6" s="1"/>
  <c r="C71" i="6"/>
  <c r="F71" i="6" s="1"/>
  <c r="C59" i="6"/>
  <c r="F59" i="6" s="1"/>
  <c r="C47" i="6"/>
  <c r="F47" i="6" s="1"/>
  <c r="C35" i="6"/>
  <c r="F35" i="6" s="1"/>
  <c r="C23" i="6"/>
  <c r="F23" i="6" s="1"/>
  <c r="C11" i="6"/>
  <c r="F11" i="6" s="1"/>
  <c r="C82" i="6"/>
  <c r="F82" i="6" s="1"/>
  <c r="C21" i="6"/>
  <c r="F21" i="6" s="1"/>
  <c r="C7" i="6"/>
  <c r="F7" i="6" s="1"/>
  <c r="C54" i="6"/>
  <c r="F54" i="6" s="1"/>
  <c r="C76" i="6"/>
  <c r="F76" i="6" s="1"/>
  <c r="C118" i="6"/>
  <c r="F118" i="6" s="1"/>
  <c r="C105" i="6"/>
  <c r="F105" i="6" s="1"/>
  <c r="C90" i="6"/>
  <c r="F90" i="6" s="1"/>
  <c r="C65" i="6"/>
  <c r="F65" i="6" s="1"/>
  <c r="C117" i="6"/>
  <c r="F117" i="6" s="1"/>
  <c r="C8" i="6"/>
  <c r="F8" i="6" s="1"/>
  <c r="C78" i="6"/>
  <c r="F78" i="6" s="1"/>
  <c r="C29" i="6"/>
  <c r="F29" i="6" s="1"/>
  <c r="C116" i="6"/>
  <c r="F116" i="6" s="1"/>
  <c r="C104" i="6"/>
  <c r="F104" i="6" s="1"/>
  <c r="C92" i="6"/>
  <c r="F92" i="6" s="1"/>
  <c r="C80" i="6"/>
  <c r="F80" i="6" s="1"/>
  <c r="C68" i="6"/>
  <c r="F68" i="6" s="1"/>
  <c r="C56" i="6"/>
  <c r="F56" i="6" s="1"/>
  <c r="C44" i="6"/>
  <c r="F44" i="6" s="1"/>
  <c r="C32" i="6"/>
  <c r="F32" i="6" s="1"/>
  <c r="C20" i="6"/>
  <c r="F20" i="6" s="1"/>
  <c r="C115" i="6"/>
  <c r="F115" i="6" s="1"/>
  <c r="C103" i="6"/>
  <c r="F103" i="6" s="1"/>
  <c r="C91" i="6"/>
  <c r="F91" i="6" s="1"/>
  <c r="C79" i="6"/>
  <c r="F79" i="6" s="1"/>
  <c r="C67" i="6"/>
  <c r="F67" i="6" s="1"/>
  <c r="C64" i="6"/>
  <c r="F64" i="6" s="1"/>
  <c r="C114" i="6"/>
  <c r="F114" i="6" s="1"/>
  <c r="C102" i="6"/>
  <c r="F102" i="6" s="1"/>
  <c r="C28" i="6"/>
  <c r="F28" i="6" s="1"/>
  <c r="C40" i="6"/>
  <c r="F40" i="6" s="1"/>
  <c r="C113" i="6"/>
  <c r="F113" i="6" s="1"/>
  <c r="C101" i="6"/>
  <c r="F101" i="6" s="1"/>
  <c r="C89" i="6"/>
  <c r="F89" i="6" s="1"/>
  <c r="C77" i="6"/>
  <c r="F77" i="6" s="1"/>
  <c r="C5" i="6"/>
  <c r="C112" i="6"/>
  <c r="F112" i="6" s="1"/>
  <c r="C100" i="6"/>
  <c r="F100" i="6" s="1"/>
  <c r="C88" i="6"/>
  <c r="F88" i="6" s="1"/>
  <c r="C4" i="6"/>
  <c r="D10" i="5"/>
  <c r="C42" i="5"/>
  <c r="C40" i="5"/>
  <c r="C46" i="5"/>
  <c r="C43" i="5"/>
  <c r="C44" i="5"/>
  <c r="C50" i="5"/>
  <c r="C49" i="5"/>
  <c r="C41" i="5"/>
  <c r="C39" i="5"/>
  <c r="C48" i="5"/>
  <c r="C47" i="5"/>
  <c r="C45" i="5"/>
  <c r="C7" i="4"/>
  <c r="K16" i="8" l="1"/>
  <c r="I16" i="8"/>
  <c r="F5" i="6"/>
  <c r="E5" i="5" s="1"/>
  <c r="F4" i="6"/>
  <c r="E4" i="5" s="1"/>
  <c r="G4" i="6"/>
  <c r="C4" i="7" s="1"/>
  <c r="E7" i="5"/>
  <c r="D11" i="5"/>
  <c r="C59" i="5"/>
  <c r="C51" i="5"/>
  <c r="C62" i="5"/>
  <c r="C58" i="5"/>
  <c r="C57" i="5"/>
  <c r="C60" i="5"/>
  <c r="C61" i="5"/>
  <c r="C56" i="5"/>
  <c r="C53" i="5"/>
  <c r="C55" i="5"/>
  <c r="C54" i="5"/>
  <c r="C52" i="5"/>
  <c r="C8" i="4"/>
  <c r="E8" i="5" s="1"/>
  <c r="D4" i="4" l="1"/>
  <c r="E4" i="4" s="1"/>
  <c r="G17" i="8"/>
  <c r="E17" i="8"/>
  <c r="G5" i="6"/>
  <c r="D12" i="5"/>
  <c r="C67" i="5"/>
  <c r="C74" i="5"/>
  <c r="C66" i="5"/>
  <c r="C73" i="5"/>
  <c r="C65" i="5"/>
  <c r="C64" i="5"/>
  <c r="C72" i="5"/>
  <c r="C70" i="5"/>
  <c r="C71" i="5"/>
  <c r="C63" i="5"/>
  <c r="C68" i="5"/>
  <c r="C69" i="5"/>
  <c r="C9" i="4"/>
  <c r="E9" i="5" s="1"/>
  <c r="G6" i="6" l="1"/>
  <c r="C5" i="7"/>
  <c r="J17" i="8"/>
  <c r="H17" i="8"/>
  <c r="D13" i="5"/>
  <c r="C75" i="5"/>
  <c r="C85" i="5"/>
  <c r="C83" i="5"/>
  <c r="C82" i="5"/>
  <c r="C84" i="5"/>
  <c r="C81" i="5"/>
  <c r="C78" i="5"/>
  <c r="C80" i="5"/>
  <c r="C79" i="5"/>
  <c r="C76" i="5"/>
  <c r="C86" i="5"/>
  <c r="C77" i="5"/>
  <c r="C10" i="4"/>
  <c r="E10" i="5" s="1"/>
  <c r="K17" i="8" l="1"/>
  <c r="I17" i="8"/>
  <c r="G7" i="6"/>
  <c r="C6" i="7"/>
  <c r="D14" i="5"/>
  <c r="C91" i="5"/>
  <c r="C92" i="5"/>
  <c r="C98" i="5"/>
  <c r="C90" i="5"/>
  <c r="C97" i="5"/>
  <c r="C89" i="5"/>
  <c r="C93" i="5"/>
  <c r="C96" i="5"/>
  <c r="C88" i="5"/>
  <c r="C95" i="5"/>
  <c r="C87" i="5"/>
  <c r="C94" i="5"/>
  <c r="C11" i="4"/>
  <c r="E11" i="5" s="1"/>
  <c r="G8" i="6" l="1"/>
  <c r="C7" i="7"/>
  <c r="D5" i="4"/>
  <c r="E5" i="4" s="1"/>
  <c r="G18" i="8"/>
  <c r="E18" i="8"/>
  <c r="D15" i="5"/>
  <c r="C101" i="5"/>
  <c r="C107" i="5"/>
  <c r="C99" i="5"/>
  <c r="C106" i="5"/>
  <c r="C100" i="5"/>
  <c r="C105" i="5"/>
  <c r="C104" i="5"/>
  <c r="C103" i="5"/>
  <c r="C110" i="5"/>
  <c r="C102" i="5"/>
  <c r="C109" i="5"/>
  <c r="C108" i="5"/>
  <c r="C12" i="4"/>
  <c r="E12" i="5" s="1"/>
  <c r="J18" i="8" l="1"/>
  <c r="H18" i="8"/>
  <c r="G9" i="6"/>
  <c r="C8" i="7"/>
  <c r="D16" i="5"/>
  <c r="C123" i="5"/>
  <c r="C115" i="5"/>
  <c r="C122" i="5"/>
  <c r="C114" i="5"/>
  <c r="C121" i="5"/>
  <c r="C113" i="5"/>
  <c r="C120" i="5"/>
  <c r="C112" i="5"/>
  <c r="C119" i="5"/>
  <c r="C111" i="5"/>
  <c r="C118" i="5"/>
  <c r="C116" i="5"/>
  <c r="C117" i="5"/>
  <c r="C13" i="4"/>
  <c r="E13" i="5" s="1"/>
  <c r="K18" i="8" l="1"/>
  <c r="I18" i="8"/>
  <c r="G10" i="6"/>
  <c r="C9" i="7"/>
  <c r="D17" i="5"/>
  <c r="C14" i="4"/>
  <c r="E14" i="5" s="1"/>
  <c r="G11" i="6" l="1"/>
  <c r="C10" i="7"/>
  <c r="D6" i="4"/>
  <c r="E6" i="4" s="1"/>
  <c r="G19" i="8"/>
  <c r="E19" i="8"/>
  <c r="D18" i="5"/>
  <c r="C15" i="4"/>
  <c r="E15" i="5" s="1"/>
  <c r="H19" i="8" l="1"/>
  <c r="J19" i="8"/>
  <c r="G12" i="6"/>
  <c r="C11" i="7"/>
  <c r="D19" i="5"/>
  <c r="C16" i="4"/>
  <c r="E16" i="5" s="1"/>
  <c r="G13" i="6" l="1"/>
  <c r="C12" i="7"/>
  <c r="K19" i="8"/>
  <c r="I19" i="8"/>
  <c r="D20" i="5"/>
  <c r="C17" i="4"/>
  <c r="E17" i="5" s="1"/>
  <c r="D7" i="4" l="1"/>
  <c r="E7" i="4" s="1"/>
  <c r="G20" i="8"/>
  <c r="E20" i="8"/>
  <c r="G14" i="6"/>
  <c r="C13" i="7"/>
  <c r="D21" i="5"/>
  <c r="C18" i="4"/>
  <c r="E18" i="5" s="1"/>
  <c r="H20" i="8" l="1"/>
  <c r="J20" i="8"/>
  <c r="G15" i="6"/>
  <c r="C14" i="7"/>
  <c r="D22" i="5"/>
  <c r="C19" i="4"/>
  <c r="E19" i="5" s="1"/>
  <c r="G16" i="6" l="1"/>
  <c r="C15" i="7"/>
  <c r="K20" i="8"/>
  <c r="I20" i="8"/>
  <c r="D23" i="5"/>
  <c r="C20" i="4"/>
  <c r="E20" i="5" s="1"/>
  <c r="D8" i="4" l="1"/>
  <c r="E8" i="4" s="1"/>
  <c r="G21" i="8"/>
  <c r="J21" i="8" s="1"/>
  <c r="E21" i="8"/>
  <c r="G17" i="6"/>
  <c r="C16" i="7"/>
  <c r="D24" i="5"/>
  <c r="C21" i="4"/>
  <c r="E21" i="5" s="1"/>
  <c r="G18" i="6" l="1"/>
  <c r="C17" i="7"/>
  <c r="H21" i="8"/>
  <c r="D25" i="5"/>
  <c r="C22" i="4"/>
  <c r="E22" i="5" s="1"/>
  <c r="K21" i="8" l="1"/>
  <c r="I21" i="8"/>
  <c r="G19" i="6"/>
  <c r="C18" i="7"/>
  <c r="D26" i="5"/>
  <c r="C23" i="4"/>
  <c r="E23" i="5" s="1"/>
  <c r="D9" i="4" l="1"/>
  <c r="E9" i="4" s="1"/>
  <c r="G22" i="8"/>
  <c r="J22" i="8" s="1"/>
  <c r="E22" i="8"/>
  <c r="G20" i="6"/>
  <c r="C19" i="7"/>
  <c r="D27" i="5"/>
  <c r="C24" i="4"/>
  <c r="E24" i="5" s="1"/>
  <c r="G21" i="6" l="1"/>
  <c r="C20" i="7"/>
  <c r="H22" i="8"/>
  <c r="D28" i="5"/>
  <c r="C25" i="4"/>
  <c r="E25" i="5" s="1"/>
  <c r="K22" i="8" l="1"/>
  <c r="I22" i="8"/>
  <c r="G22" i="6"/>
  <c r="C21" i="7"/>
  <c r="D29" i="5"/>
  <c r="C26" i="4"/>
  <c r="E26" i="5" s="1"/>
  <c r="D10" i="4" l="1"/>
  <c r="E10" i="4" s="1"/>
  <c r="G23" i="8"/>
  <c r="J23" i="8" s="1"/>
  <c r="E23" i="8"/>
  <c r="G23" i="6"/>
  <c r="C22" i="7"/>
  <c r="D30" i="5"/>
  <c r="C27" i="4"/>
  <c r="E27" i="5" s="1"/>
  <c r="G24" i="6" l="1"/>
  <c r="C23" i="7"/>
  <c r="H23" i="8"/>
  <c r="D31" i="5"/>
  <c r="C28" i="4"/>
  <c r="E28" i="5" s="1"/>
  <c r="K23" i="8" l="1"/>
  <c r="I23" i="8"/>
  <c r="G25" i="6"/>
  <c r="C24" i="7"/>
  <c r="D32" i="5"/>
  <c r="C29" i="4"/>
  <c r="E29" i="5" s="1"/>
  <c r="D11" i="4" l="1"/>
  <c r="E11" i="4" s="1"/>
  <c r="G24" i="8"/>
  <c r="J24" i="8" s="1"/>
  <c r="E24" i="8"/>
  <c r="G26" i="6"/>
  <c r="C25" i="7"/>
  <c r="D33" i="5"/>
  <c r="C30" i="4"/>
  <c r="E30" i="5" s="1"/>
  <c r="G27" i="6" l="1"/>
  <c r="C26" i="7"/>
  <c r="H24" i="8"/>
  <c r="D34" i="5"/>
  <c r="C31" i="4"/>
  <c r="E31" i="5" s="1"/>
  <c r="K24" i="8" l="1"/>
  <c r="I24" i="8"/>
  <c r="G28" i="6"/>
  <c r="C27" i="7"/>
  <c r="D35" i="5"/>
  <c r="C32" i="4"/>
  <c r="E32" i="5" s="1"/>
  <c r="D12" i="4" l="1"/>
  <c r="E12" i="4" s="1"/>
  <c r="G25" i="8"/>
  <c r="J25" i="8" s="1"/>
  <c r="E25" i="8"/>
  <c r="G29" i="6"/>
  <c r="C28" i="7"/>
  <c r="D36" i="5"/>
  <c r="C33" i="4"/>
  <c r="E33" i="5" s="1"/>
  <c r="G30" i="6" l="1"/>
  <c r="C29" i="7"/>
  <c r="H25" i="8"/>
  <c r="D37" i="5"/>
  <c r="C34" i="4"/>
  <c r="E34" i="5" s="1"/>
  <c r="K25" i="8" l="1"/>
  <c r="I25" i="8"/>
  <c r="G31" i="6"/>
  <c r="C30" i="7"/>
  <c r="D38" i="5"/>
  <c r="C35" i="4"/>
  <c r="E35" i="5" s="1"/>
  <c r="D13" i="4" l="1"/>
  <c r="E13" i="4" s="1"/>
  <c r="G26" i="8"/>
  <c r="J26" i="8" s="1"/>
  <c r="E26" i="8"/>
  <c r="G32" i="6"/>
  <c r="C31" i="7"/>
  <c r="D39" i="5"/>
  <c r="C36" i="4"/>
  <c r="E36" i="5" s="1"/>
  <c r="G33" i="6" l="1"/>
  <c r="C32" i="7"/>
  <c r="H26" i="8"/>
  <c r="D40" i="5"/>
  <c r="C37" i="4"/>
  <c r="E37" i="5" s="1"/>
  <c r="K26" i="8" l="1"/>
  <c r="I26" i="8"/>
  <c r="G34" i="6"/>
  <c r="C33" i="7"/>
  <c r="D41" i="5"/>
  <c r="C38" i="4"/>
  <c r="E38" i="5" s="1"/>
  <c r="D14" i="4" l="1"/>
  <c r="E14" i="4" s="1"/>
  <c r="G27" i="8"/>
  <c r="J27" i="8" s="1"/>
  <c r="E27" i="8"/>
  <c r="G35" i="6"/>
  <c r="C34" i="7"/>
  <c r="D42" i="5"/>
  <c r="C39" i="4"/>
  <c r="E39" i="5" s="1"/>
  <c r="G36" i="6" l="1"/>
  <c r="C35" i="7"/>
  <c r="H27" i="8"/>
  <c r="D43" i="5"/>
  <c r="C40" i="4"/>
  <c r="E40" i="5" s="1"/>
  <c r="K27" i="8" l="1"/>
  <c r="I27" i="8"/>
  <c r="G37" i="6"/>
  <c r="C36" i="7"/>
  <c r="D44" i="5"/>
  <c r="C41" i="4"/>
  <c r="E41" i="5" s="1"/>
  <c r="D15" i="4" l="1"/>
  <c r="E15" i="4" s="1"/>
  <c r="G28" i="8"/>
  <c r="J28" i="8" s="1"/>
  <c r="E28" i="8"/>
  <c r="G38" i="6"/>
  <c r="C37" i="7"/>
  <c r="D45" i="5"/>
  <c r="C42" i="4"/>
  <c r="E42" i="5" s="1"/>
  <c r="G39" i="6" l="1"/>
  <c r="C38" i="7"/>
  <c r="H28" i="8"/>
  <c r="D46" i="5"/>
  <c r="C43" i="4"/>
  <c r="E43" i="5" s="1"/>
  <c r="K28" i="8" l="1"/>
  <c r="I28" i="8"/>
  <c r="G40" i="6"/>
  <c r="C39" i="7"/>
  <c r="D47" i="5"/>
  <c r="C44" i="4"/>
  <c r="E44" i="5" s="1"/>
  <c r="D16" i="4" l="1"/>
  <c r="E16" i="4" s="1"/>
  <c r="G29" i="8"/>
  <c r="J29" i="8" s="1"/>
  <c r="E29" i="8"/>
  <c r="G41" i="6"/>
  <c r="C40" i="7"/>
  <c r="D48" i="5"/>
  <c r="C45" i="4"/>
  <c r="E45" i="5" s="1"/>
  <c r="G42" i="6" l="1"/>
  <c r="C41" i="7"/>
  <c r="H29" i="8"/>
  <c r="D49" i="5"/>
  <c r="C46" i="4"/>
  <c r="E46" i="5" s="1"/>
  <c r="K29" i="8" l="1"/>
  <c r="I29" i="8"/>
  <c r="G43" i="6"/>
  <c r="C42" i="7"/>
  <c r="D50" i="5"/>
  <c r="C47" i="4"/>
  <c r="E47" i="5" s="1"/>
  <c r="D17" i="4" l="1"/>
  <c r="E17" i="4" s="1"/>
  <c r="G30" i="8"/>
  <c r="J30" i="8" s="1"/>
  <c r="E30" i="8"/>
  <c r="G44" i="6"/>
  <c r="C43" i="7"/>
  <c r="D51" i="5"/>
  <c r="C48" i="4"/>
  <c r="E48" i="5" s="1"/>
  <c r="G45" i="6" l="1"/>
  <c r="C44" i="7"/>
  <c r="H30" i="8"/>
  <c r="D52" i="5"/>
  <c r="C49" i="4"/>
  <c r="E49" i="5" s="1"/>
  <c r="K30" i="8" l="1"/>
  <c r="I30" i="8"/>
  <c r="G46" i="6"/>
  <c r="C45" i="7"/>
  <c r="D53" i="5"/>
  <c r="C50" i="4"/>
  <c r="E50" i="5" s="1"/>
  <c r="D18" i="4" l="1"/>
  <c r="E18" i="4" s="1"/>
  <c r="G31" i="8"/>
  <c r="J31" i="8" s="1"/>
  <c r="E31" i="8"/>
  <c r="G47" i="6"/>
  <c r="C46" i="7"/>
  <c r="D54" i="5"/>
  <c r="C51" i="4"/>
  <c r="E51" i="5" s="1"/>
  <c r="G48" i="6" l="1"/>
  <c r="C47" i="7"/>
  <c r="H31" i="8"/>
  <c r="D55" i="5"/>
  <c r="C52" i="4"/>
  <c r="E52" i="5" s="1"/>
  <c r="K31" i="8" l="1"/>
  <c r="I31" i="8"/>
  <c r="G49" i="6"/>
  <c r="C48" i="7"/>
  <c r="D56" i="5"/>
  <c r="C53" i="4"/>
  <c r="E53" i="5" s="1"/>
  <c r="D19" i="4" l="1"/>
  <c r="E19" i="4" s="1"/>
  <c r="G32" i="8"/>
  <c r="J32" i="8" s="1"/>
  <c r="E32" i="8"/>
  <c r="G50" i="6"/>
  <c r="C49" i="7"/>
  <c r="D57" i="5"/>
  <c r="C54" i="4"/>
  <c r="E54" i="5" s="1"/>
  <c r="G51" i="6" l="1"/>
  <c r="C50" i="7"/>
  <c r="H32" i="8"/>
  <c r="D58" i="5"/>
  <c r="C55" i="4"/>
  <c r="E55" i="5" s="1"/>
  <c r="K32" i="8" l="1"/>
  <c r="I32" i="8"/>
  <c r="G52" i="6"/>
  <c r="C51" i="7"/>
  <c r="D59" i="5"/>
  <c r="C56" i="4"/>
  <c r="E56" i="5" s="1"/>
  <c r="D20" i="4" l="1"/>
  <c r="E20" i="4" s="1"/>
  <c r="G33" i="8"/>
  <c r="J33" i="8" s="1"/>
  <c r="E33" i="8"/>
  <c r="G53" i="6"/>
  <c r="C52" i="7"/>
  <c r="D60" i="5"/>
  <c r="C57" i="4"/>
  <c r="E57" i="5" s="1"/>
  <c r="G54" i="6" l="1"/>
  <c r="C53" i="7"/>
  <c r="H33" i="8"/>
  <c r="D61" i="5"/>
  <c r="C58" i="4"/>
  <c r="E58" i="5" s="1"/>
  <c r="K33" i="8" l="1"/>
  <c r="I33" i="8"/>
  <c r="G55" i="6"/>
  <c r="C54" i="7"/>
  <c r="D62" i="5"/>
  <c r="C59" i="4"/>
  <c r="E59" i="5" s="1"/>
  <c r="D21" i="4" l="1"/>
  <c r="E21" i="4" s="1"/>
  <c r="G34" i="8"/>
  <c r="J34" i="8" s="1"/>
  <c r="E34" i="8"/>
  <c r="G56" i="6"/>
  <c r="C55" i="7"/>
  <c r="D63" i="5"/>
  <c r="C60" i="4"/>
  <c r="E60" i="5" s="1"/>
  <c r="G57" i="6" l="1"/>
  <c r="C56" i="7"/>
  <c r="H34" i="8"/>
  <c r="D64" i="5"/>
  <c r="C61" i="4"/>
  <c r="E61" i="5" s="1"/>
  <c r="K34" i="8" l="1"/>
  <c r="I34" i="8"/>
  <c r="G58" i="6"/>
  <c r="C57" i="7"/>
  <c r="D65" i="5"/>
  <c r="C62" i="4"/>
  <c r="E62" i="5" s="1"/>
  <c r="D22" i="4" l="1"/>
  <c r="E22" i="4" s="1"/>
  <c r="G35" i="8"/>
  <c r="J35" i="8" s="1"/>
  <c r="E35" i="8"/>
  <c r="G59" i="6"/>
  <c r="C58" i="7"/>
  <c r="D66" i="5"/>
  <c r="C63" i="4"/>
  <c r="E63" i="5" s="1"/>
  <c r="G60" i="6" l="1"/>
  <c r="C59" i="7"/>
  <c r="H35" i="8"/>
  <c r="D67" i="5"/>
  <c r="C64" i="4"/>
  <c r="E64" i="5" s="1"/>
  <c r="K35" i="8" l="1"/>
  <c r="I35" i="8"/>
  <c r="G61" i="6"/>
  <c r="C60" i="7"/>
  <c r="D68" i="5"/>
  <c r="C65" i="4"/>
  <c r="E65" i="5" s="1"/>
  <c r="D23" i="4" l="1"/>
  <c r="E23" i="4" s="1"/>
  <c r="G36" i="8"/>
  <c r="J36" i="8" s="1"/>
  <c r="E36" i="8"/>
  <c r="G62" i="6"/>
  <c r="C61" i="7"/>
  <c r="D69" i="5"/>
  <c r="C66" i="4"/>
  <c r="E66" i="5" s="1"/>
  <c r="G63" i="6" l="1"/>
  <c r="C62" i="7"/>
  <c r="H36" i="8"/>
  <c r="D70" i="5"/>
  <c r="C67" i="4"/>
  <c r="E67" i="5" s="1"/>
  <c r="K36" i="8" l="1"/>
  <c r="I36" i="8"/>
  <c r="G64" i="6"/>
  <c r="C63" i="7"/>
  <c r="D71" i="5"/>
  <c r="C68" i="4"/>
  <c r="E68" i="5" s="1"/>
  <c r="D24" i="4" l="1"/>
  <c r="E24" i="4" s="1"/>
  <c r="G37" i="8"/>
  <c r="J37" i="8" s="1"/>
  <c r="E37" i="8"/>
  <c r="G65" i="6"/>
  <c r="C64" i="7"/>
  <c r="D72" i="5"/>
  <c r="C69" i="4"/>
  <c r="E69" i="5" s="1"/>
  <c r="G66" i="6" l="1"/>
  <c r="C65" i="7"/>
  <c r="H37" i="8"/>
  <c r="D73" i="5"/>
  <c r="C70" i="4"/>
  <c r="E70" i="5" s="1"/>
  <c r="K37" i="8" l="1"/>
  <c r="I37" i="8"/>
  <c r="G67" i="6"/>
  <c r="C66" i="7"/>
  <c r="D74" i="5"/>
  <c r="C71" i="4"/>
  <c r="E71" i="5" s="1"/>
  <c r="D25" i="4" l="1"/>
  <c r="E25" i="4" s="1"/>
  <c r="G38" i="8"/>
  <c r="J38" i="8" s="1"/>
  <c r="E38" i="8"/>
  <c r="G68" i="6"/>
  <c r="C67" i="7"/>
  <c r="D75" i="5"/>
  <c r="C72" i="4"/>
  <c r="E72" i="5" s="1"/>
  <c r="G69" i="6" l="1"/>
  <c r="C68" i="7"/>
  <c r="H38" i="8"/>
  <c r="D76" i="5"/>
  <c r="C73" i="4"/>
  <c r="E73" i="5" s="1"/>
  <c r="K38" i="8" l="1"/>
  <c r="I38" i="8"/>
  <c r="G70" i="6"/>
  <c r="C69" i="7"/>
  <c r="D77" i="5"/>
  <c r="C74" i="4"/>
  <c r="E74" i="5" s="1"/>
  <c r="D26" i="4" l="1"/>
  <c r="E26" i="4" s="1"/>
  <c r="G39" i="8"/>
  <c r="J39" i="8" s="1"/>
  <c r="E39" i="8"/>
  <c r="G71" i="6"/>
  <c r="C70" i="7"/>
  <c r="D78" i="5"/>
  <c r="C75" i="4"/>
  <c r="E75" i="5" s="1"/>
  <c r="G72" i="6" l="1"/>
  <c r="C71" i="7"/>
  <c r="H39" i="8"/>
  <c r="D79" i="5"/>
  <c r="C76" i="4"/>
  <c r="E76" i="5" s="1"/>
  <c r="K39" i="8" l="1"/>
  <c r="I39" i="8"/>
  <c r="G73" i="6"/>
  <c r="C72" i="7"/>
  <c r="D80" i="5"/>
  <c r="C77" i="4"/>
  <c r="E77" i="5" s="1"/>
  <c r="D27" i="4" l="1"/>
  <c r="E27" i="4" s="1"/>
  <c r="G40" i="8"/>
  <c r="J40" i="8" s="1"/>
  <c r="E40" i="8"/>
  <c r="G74" i="6"/>
  <c r="C73" i="7"/>
  <c r="D81" i="5"/>
  <c r="C78" i="4"/>
  <c r="E78" i="5" s="1"/>
  <c r="G75" i="6" l="1"/>
  <c r="C74" i="7"/>
  <c r="H40" i="8"/>
  <c r="D82" i="5"/>
  <c r="C79" i="4"/>
  <c r="E79" i="5" s="1"/>
  <c r="K40" i="8" l="1"/>
  <c r="I40" i="8"/>
  <c r="G76" i="6"/>
  <c r="C75" i="7"/>
  <c r="D83" i="5"/>
  <c r="C80" i="4"/>
  <c r="E80" i="5" s="1"/>
  <c r="D28" i="4" l="1"/>
  <c r="E28" i="4" s="1"/>
  <c r="G41" i="8"/>
  <c r="J41" i="8" s="1"/>
  <c r="E41" i="8"/>
  <c r="G77" i="6"/>
  <c r="C76" i="7"/>
  <c r="D84" i="5"/>
  <c r="C81" i="4"/>
  <c r="E81" i="5" s="1"/>
  <c r="G78" i="6" l="1"/>
  <c r="C77" i="7"/>
  <c r="H41" i="8"/>
  <c r="D85" i="5"/>
  <c r="C82" i="4"/>
  <c r="E82" i="5" s="1"/>
  <c r="K41" i="8" l="1"/>
  <c r="I41" i="8"/>
  <c r="G79" i="6"/>
  <c r="C78" i="7"/>
  <c r="D86" i="5"/>
  <c r="C83" i="4"/>
  <c r="E83" i="5" s="1"/>
  <c r="D29" i="4" l="1"/>
  <c r="E29" i="4" s="1"/>
  <c r="G42" i="8"/>
  <c r="J42" i="8" s="1"/>
  <c r="E42" i="8"/>
  <c r="G80" i="6"/>
  <c r="C79" i="7"/>
  <c r="D87" i="5"/>
  <c r="C84" i="4"/>
  <c r="E84" i="5" s="1"/>
  <c r="G81" i="6" l="1"/>
  <c r="C80" i="7"/>
  <c r="H42" i="8"/>
  <c r="D88" i="5"/>
  <c r="C85" i="4"/>
  <c r="E85" i="5" s="1"/>
  <c r="K42" i="8" l="1"/>
  <c r="I42" i="8"/>
  <c r="G82" i="6"/>
  <c r="C81" i="7"/>
  <c r="D89" i="5"/>
  <c r="C86" i="4"/>
  <c r="E86" i="5" s="1"/>
  <c r="D30" i="4" l="1"/>
  <c r="E30" i="4" s="1"/>
  <c r="G43" i="8"/>
  <c r="J43" i="8" s="1"/>
  <c r="E43" i="8"/>
  <c r="G83" i="6"/>
  <c r="C82" i="7"/>
  <c r="D90" i="5"/>
  <c r="C87" i="4"/>
  <c r="E87" i="5" s="1"/>
  <c r="G84" i="6" l="1"/>
  <c r="C83" i="7"/>
  <c r="H43" i="8"/>
  <c r="D91" i="5"/>
  <c r="C88" i="4"/>
  <c r="E88" i="5" s="1"/>
  <c r="K43" i="8" l="1"/>
  <c r="I43" i="8"/>
  <c r="G85" i="6"/>
  <c r="C84" i="7"/>
  <c r="D92" i="5"/>
  <c r="C89" i="4"/>
  <c r="E89" i="5" s="1"/>
  <c r="D31" i="4" l="1"/>
  <c r="E31" i="4" s="1"/>
  <c r="G44" i="8"/>
  <c r="J44" i="8" s="1"/>
  <c r="E44" i="8"/>
  <c r="G86" i="6"/>
  <c r="C85" i="7"/>
  <c r="D93" i="5"/>
  <c r="C90" i="4"/>
  <c r="E90" i="5" s="1"/>
  <c r="G87" i="6" l="1"/>
  <c r="C86" i="7"/>
  <c r="H44" i="8"/>
  <c r="D94" i="5"/>
  <c r="C91" i="4"/>
  <c r="E91" i="5" s="1"/>
  <c r="K44" i="8" l="1"/>
  <c r="I44" i="8"/>
  <c r="G88" i="6"/>
  <c r="C87" i="7"/>
  <c r="D95" i="5"/>
  <c r="C92" i="4"/>
  <c r="E92" i="5" s="1"/>
  <c r="G89" i="6" l="1"/>
  <c r="C88" i="7"/>
  <c r="D32" i="4"/>
  <c r="E32" i="4" s="1"/>
  <c r="G45" i="8"/>
  <c r="J45" i="8" s="1"/>
  <c r="E45" i="8"/>
  <c r="D96" i="5"/>
  <c r="C93" i="4"/>
  <c r="E93" i="5" s="1"/>
  <c r="H45" i="8" l="1"/>
  <c r="G90" i="6"/>
  <c r="C89" i="7"/>
  <c r="D97" i="5"/>
  <c r="C94" i="4"/>
  <c r="E94" i="5" s="1"/>
  <c r="G91" i="6" l="1"/>
  <c r="C90" i="7"/>
  <c r="K45" i="8"/>
  <c r="I45" i="8"/>
  <c r="D98" i="5"/>
  <c r="C95" i="4"/>
  <c r="E95" i="5" s="1"/>
  <c r="D33" i="4" l="1"/>
  <c r="E33" i="4" s="1"/>
  <c r="G46" i="8"/>
  <c r="J46" i="8" s="1"/>
  <c r="E46" i="8"/>
  <c r="G92" i="6"/>
  <c r="C91" i="7"/>
  <c r="D99" i="5"/>
  <c r="C96" i="4"/>
  <c r="E96" i="5" s="1"/>
  <c r="G93" i="6" l="1"/>
  <c r="C92" i="7"/>
  <c r="H46" i="8"/>
  <c r="D100" i="5"/>
  <c r="C97" i="4"/>
  <c r="E97" i="5" s="1"/>
  <c r="K46" i="8" l="1"/>
  <c r="I46" i="8"/>
  <c r="G94" i="6"/>
  <c r="C93" i="7"/>
  <c r="D101" i="5"/>
  <c r="C98" i="4"/>
  <c r="E98" i="5" s="1"/>
  <c r="D34" i="4" l="1"/>
  <c r="E34" i="4" s="1"/>
  <c r="G47" i="8"/>
  <c r="J47" i="8" s="1"/>
  <c r="E47" i="8"/>
  <c r="G95" i="6"/>
  <c r="C94" i="7"/>
  <c r="D102" i="5"/>
  <c r="C99" i="4"/>
  <c r="E99" i="5" s="1"/>
  <c r="H47" i="8" l="1"/>
  <c r="G96" i="6"/>
  <c r="C95" i="7"/>
  <c r="D103" i="5"/>
  <c r="C100" i="4"/>
  <c r="E100" i="5" s="1"/>
  <c r="G97" i="6" l="1"/>
  <c r="C96" i="7"/>
  <c r="K47" i="8"/>
  <c r="I47" i="8"/>
  <c r="D104" i="5"/>
  <c r="C101" i="4"/>
  <c r="E101" i="5" s="1"/>
  <c r="D35" i="4" l="1"/>
  <c r="E35" i="4" s="1"/>
  <c r="G48" i="8"/>
  <c r="J48" i="8" s="1"/>
  <c r="E48" i="8"/>
  <c r="G98" i="6"/>
  <c r="C97" i="7"/>
  <c r="D105" i="5"/>
  <c r="C102" i="4"/>
  <c r="E102" i="5" s="1"/>
  <c r="G99" i="6" l="1"/>
  <c r="C98" i="7"/>
  <c r="H48" i="8"/>
  <c r="D106" i="5"/>
  <c r="C103" i="4"/>
  <c r="E103" i="5" s="1"/>
  <c r="K48" i="8" l="1"/>
  <c r="I48" i="8"/>
  <c r="G100" i="6"/>
  <c r="C99" i="7"/>
  <c r="D107" i="5"/>
  <c r="C104" i="4"/>
  <c r="E104" i="5" s="1"/>
  <c r="D36" i="4" l="1"/>
  <c r="E36" i="4" s="1"/>
  <c r="G49" i="8"/>
  <c r="J49" i="8" s="1"/>
  <c r="E49" i="8"/>
  <c r="G101" i="6"/>
  <c r="C100" i="7"/>
  <c r="D108" i="5"/>
  <c r="C105" i="4"/>
  <c r="E105" i="5" s="1"/>
  <c r="G102" i="6" l="1"/>
  <c r="C101" i="7"/>
  <c r="H49" i="8"/>
  <c r="D109" i="5"/>
  <c r="C106" i="4"/>
  <c r="E106" i="5" s="1"/>
  <c r="K49" i="8" l="1"/>
  <c r="I49" i="8"/>
  <c r="G103" i="6"/>
  <c r="C102" i="7"/>
  <c r="D110" i="5"/>
  <c r="C107" i="4"/>
  <c r="E107" i="5" s="1"/>
  <c r="D37" i="4" l="1"/>
  <c r="E37" i="4" s="1"/>
  <c r="G50" i="8"/>
  <c r="J50" i="8" s="1"/>
  <c r="E50" i="8"/>
  <c r="G104" i="6"/>
  <c r="C103" i="7"/>
  <c r="D111" i="5"/>
  <c r="C108" i="4"/>
  <c r="E108" i="5" s="1"/>
  <c r="G105" i="6" l="1"/>
  <c r="C104" i="7"/>
  <c r="H50" i="8"/>
  <c r="D112" i="5"/>
  <c r="C109" i="4"/>
  <c r="E109" i="5" s="1"/>
  <c r="K50" i="8" l="1"/>
  <c r="I50" i="8"/>
  <c r="G106" i="6"/>
  <c r="C105" i="7"/>
  <c r="D113" i="5"/>
  <c r="C110" i="4"/>
  <c r="E110" i="5" s="1"/>
  <c r="D38" i="4" l="1"/>
  <c r="E38" i="4" s="1"/>
  <c r="G51" i="8"/>
  <c r="J51" i="8" s="1"/>
  <c r="E51" i="8"/>
  <c r="G107" i="6"/>
  <c r="C106" i="7"/>
  <c r="D114" i="5"/>
  <c r="C111" i="4"/>
  <c r="E111" i="5" s="1"/>
  <c r="G108" i="6" l="1"/>
  <c r="C107" i="7"/>
  <c r="H51" i="8"/>
  <c r="D115" i="5"/>
  <c r="C112" i="4"/>
  <c r="E112" i="5" s="1"/>
  <c r="K51" i="8" l="1"/>
  <c r="I51" i="8"/>
  <c r="G109" i="6"/>
  <c r="C108" i="7"/>
  <c r="D116" i="5"/>
  <c r="C113" i="4"/>
  <c r="E113" i="5" s="1"/>
  <c r="D39" i="4" l="1"/>
  <c r="E39" i="4" s="1"/>
  <c r="G52" i="8"/>
  <c r="J52" i="8" s="1"/>
  <c r="E52" i="8"/>
  <c r="G110" i="6"/>
  <c r="C109" i="7"/>
  <c r="D117" i="5"/>
  <c r="C114" i="4"/>
  <c r="E114" i="5" s="1"/>
  <c r="G111" i="6" l="1"/>
  <c r="C110" i="7"/>
  <c r="H52" i="8"/>
  <c r="D118" i="5"/>
  <c r="C115" i="4"/>
  <c r="E115" i="5" s="1"/>
  <c r="K52" i="8" l="1"/>
  <c r="I52" i="8"/>
  <c r="G112" i="6"/>
  <c r="C111" i="7"/>
  <c r="D119" i="5"/>
  <c r="C116" i="4"/>
  <c r="E116" i="5" s="1"/>
  <c r="D40" i="4" l="1"/>
  <c r="E40" i="4" s="1"/>
  <c r="G53" i="8"/>
  <c r="J53" i="8" s="1"/>
  <c r="E53" i="8"/>
  <c r="G113" i="6"/>
  <c r="C112" i="7"/>
  <c r="D120" i="5"/>
  <c r="C117" i="4"/>
  <c r="E117" i="5" s="1"/>
  <c r="G114" i="6" l="1"/>
  <c r="C113" i="7"/>
  <c r="H53" i="8"/>
  <c r="D121" i="5"/>
  <c r="C118" i="4"/>
  <c r="E118" i="5" s="1"/>
  <c r="K53" i="8" l="1"/>
  <c r="I53" i="8"/>
  <c r="G115" i="6"/>
  <c r="C114" i="7"/>
  <c r="D122" i="5"/>
  <c r="C119" i="4"/>
  <c r="E119" i="5" s="1"/>
  <c r="D41" i="4" l="1"/>
  <c r="E41" i="4" s="1"/>
  <c r="G54" i="8"/>
  <c r="J54" i="8" s="1"/>
  <c r="E54" i="8"/>
  <c r="G116" i="6"/>
  <c r="C115" i="7"/>
  <c r="D123" i="5"/>
  <c r="P6" i="1" s="1"/>
  <c r="C120" i="4"/>
  <c r="E120" i="5" s="1"/>
  <c r="G117" i="6" l="1"/>
  <c r="C116" i="7"/>
  <c r="H54" i="8"/>
  <c r="L7" i="1"/>
  <c r="C121" i="4"/>
  <c r="E121" i="5" s="1"/>
  <c r="K54" i="8" l="1"/>
  <c r="I54" i="8"/>
  <c r="G118" i="6"/>
  <c r="C117" i="7"/>
  <c r="C122" i="4"/>
  <c r="E122" i="5" s="1"/>
  <c r="D42" i="4" l="1"/>
  <c r="E42" i="4" s="1"/>
  <c r="G55" i="8"/>
  <c r="J55" i="8" s="1"/>
  <c r="E55" i="8"/>
  <c r="G119" i="6"/>
  <c r="C118" i="7"/>
  <c r="C123" i="4"/>
  <c r="P5" i="1" s="1"/>
  <c r="P8" i="1" l="1"/>
  <c r="H55" i="8"/>
  <c r="G120" i="6"/>
  <c r="C119" i="7"/>
  <c r="E123" i="5"/>
  <c r="G121" i="6" l="1"/>
  <c r="C120" i="7"/>
  <c r="K55" i="8"/>
  <c r="I55" i="8"/>
  <c r="D43" i="4" l="1"/>
  <c r="E43" i="4" s="1"/>
  <c r="G56" i="8"/>
  <c r="J56" i="8" s="1"/>
  <c r="E56" i="8"/>
  <c r="G122" i="6"/>
  <c r="C121" i="7"/>
  <c r="G123" i="6" l="1"/>
  <c r="C122" i="7"/>
  <c r="H56" i="8"/>
  <c r="K56" i="8" l="1"/>
  <c r="I56" i="8"/>
  <c r="C123" i="7"/>
  <c r="P7" i="1"/>
  <c r="P11" i="1" s="1"/>
  <c r="D44" i="4" l="1"/>
  <c r="E44" i="4" s="1"/>
  <c r="G57" i="8"/>
  <c r="J57" i="8" s="1"/>
  <c r="E57" i="8"/>
  <c r="H57" i="8" l="1"/>
  <c r="K57" i="8" l="1"/>
  <c r="I57" i="8"/>
  <c r="D45" i="4" l="1"/>
  <c r="E45" i="4" s="1"/>
  <c r="G58" i="8"/>
  <c r="J58" i="8" s="1"/>
  <c r="E58" i="8"/>
  <c r="H58" i="8" l="1"/>
  <c r="K58" i="8" l="1"/>
  <c r="I58" i="8"/>
  <c r="D46" i="4" l="1"/>
  <c r="E46" i="4" s="1"/>
  <c r="G59" i="8"/>
  <c r="J59" i="8" s="1"/>
  <c r="E59" i="8"/>
  <c r="H59" i="8" l="1"/>
  <c r="K59" i="8" l="1"/>
  <c r="I59" i="8"/>
  <c r="D47" i="4" l="1"/>
  <c r="E47" i="4" s="1"/>
  <c r="G60" i="8"/>
  <c r="J60" i="8" s="1"/>
  <c r="E60" i="8"/>
  <c r="H60" i="8" l="1"/>
  <c r="K60" i="8" l="1"/>
  <c r="I60" i="8"/>
  <c r="D48" i="4" l="1"/>
  <c r="E48" i="4" s="1"/>
  <c r="G61" i="8"/>
  <c r="J61" i="8" s="1"/>
  <c r="E61" i="8"/>
  <c r="H61" i="8" l="1"/>
  <c r="K61" i="8" l="1"/>
  <c r="I61" i="8"/>
  <c r="D49" i="4" l="1"/>
  <c r="E49" i="4" s="1"/>
  <c r="G62" i="8"/>
  <c r="J62" i="8" s="1"/>
  <c r="E62" i="8"/>
  <c r="H62" i="8" l="1"/>
  <c r="K62" i="8" l="1"/>
  <c r="I62" i="8"/>
  <c r="D50" i="4" l="1"/>
  <c r="E50" i="4" s="1"/>
  <c r="G63" i="8"/>
  <c r="J63" i="8" s="1"/>
  <c r="E63" i="8"/>
  <c r="H63" i="8" l="1"/>
  <c r="K63" i="8" l="1"/>
  <c r="I63" i="8"/>
  <c r="D51" i="4" l="1"/>
  <c r="E51" i="4" s="1"/>
  <c r="G64" i="8"/>
  <c r="J64" i="8" s="1"/>
  <c r="E64" i="8"/>
  <c r="H64" i="8" l="1"/>
  <c r="K64" i="8" l="1"/>
  <c r="I64" i="8"/>
  <c r="D52" i="4" l="1"/>
  <c r="E52" i="4" s="1"/>
  <c r="G65" i="8"/>
  <c r="J65" i="8" s="1"/>
  <c r="E65" i="8"/>
  <c r="H65" i="8" l="1"/>
  <c r="K65" i="8" l="1"/>
  <c r="I65" i="8"/>
  <c r="D53" i="4" l="1"/>
  <c r="E53" i="4" s="1"/>
  <c r="G66" i="8"/>
  <c r="J66" i="8" s="1"/>
  <c r="E66" i="8"/>
  <c r="H66" i="8" l="1"/>
  <c r="K66" i="8" l="1"/>
  <c r="I66" i="8"/>
  <c r="D54" i="4" l="1"/>
  <c r="E54" i="4" s="1"/>
  <c r="G67" i="8"/>
  <c r="J67" i="8" s="1"/>
  <c r="E67" i="8"/>
  <c r="H67" i="8" l="1"/>
  <c r="K67" i="8" l="1"/>
  <c r="I67" i="8"/>
  <c r="D55" i="4" l="1"/>
  <c r="E55" i="4" s="1"/>
  <c r="G68" i="8"/>
  <c r="J68" i="8" s="1"/>
  <c r="E68" i="8"/>
  <c r="H68" i="8" l="1"/>
  <c r="K68" i="8" l="1"/>
  <c r="I68" i="8"/>
  <c r="D56" i="4" l="1"/>
  <c r="E56" i="4" s="1"/>
  <c r="G69" i="8"/>
  <c r="J69" i="8" s="1"/>
  <c r="E69" i="8"/>
  <c r="H69" i="8" l="1"/>
  <c r="K69" i="8" l="1"/>
  <c r="I69" i="8"/>
  <c r="D57" i="4" l="1"/>
  <c r="E57" i="4" s="1"/>
  <c r="G70" i="8"/>
  <c r="J70" i="8" s="1"/>
  <c r="E70" i="8"/>
  <c r="H70" i="8" l="1"/>
  <c r="K70" i="8" l="1"/>
  <c r="I70" i="8"/>
  <c r="D58" i="4" l="1"/>
  <c r="E58" i="4" s="1"/>
  <c r="G71" i="8"/>
  <c r="J71" i="8" s="1"/>
  <c r="E71" i="8"/>
  <c r="H71" i="8" l="1"/>
  <c r="K71" i="8" l="1"/>
  <c r="I71" i="8"/>
  <c r="D59" i="4" l="1"/>
  <c r="E59" i="4" s="1"/>
  <c r="G72" i="8"/>
  <c r="J72" i="8" s="1"/>
  <c r="E72" i="8"/>
  <c r="H72" i="8" l="1"/>
  <c r="K72" i="8" l="1"/>
  <c r="I72" i="8"/>
  <c r="D60" i="4" l="1"/>
  <c r="E60" i="4" s="1"/>
  <c r="G73" i="8"/>
  <c r="J73" i="8" s="1"/>
  <c r="E73" i="8"/>
  <c r="H73" i="8" l="1"/>
  <c r="K73" i="8" l="1"/>
  <c r="I73" i="8"/>
  <c r="D61" i="4" l="1"/>
  <c r="E61" i="4" s="1"/>
  <c r="G74" i="8"/>
  <c r="J74" i="8" s="1"/>
  <c r="E74" i="8"/>
  <c r="H74" i="8" l="1"/>
  <c r="K74" i="8" l="1"/>
  <c r="I74" i="8"/>
  <c r="D62" i="4" l="1"/>
  <c r="E62" i="4" s="1"/>
  <c r="G75" i="8"/>
  <c r="J75" i="8" s="1"/>
  <c r="E75" i="8"/>
  <c r="H75" i="8" l="1"/>
  <c r="K75" i="8" l="1"/>
  <c r="I75" i="8"/>
  <c r="D63" i="4" l="1"/>
  <c r="E63" i="4" s="1"/>
  <c r="G76" i="8"/>
  <c r="J76" i="8" s="1"/>
  <c r="E76" i="8"/>
  <c r="H76" i="8" l="1"/>
  <c r="K76" i="8" l="1"/>
  <c r="I76" i="8"/>
  <c r="D64" i="4" l="1"/>
  <c r="E64" i="4" s="1"/>
  <c r="G77" i="8"/>
  <c r="J77" i="8" s="1"/>
  <c r="E77" i="8"/>
  <c r="H77" i="8" l="1"/>
  <c r="K77" i="8" l="1"/>
  <c r="I77" i="8"/>
  <c r="D65" i="4" l="1"/>
  <c r="E65" i="4" s="1"/>
  <c r="G78" i="8"/>
  <c r="J78" i="8" s="1"/>
  <c r="E78" i="8"/>
  <c r="H78" i="8" l="1"/>
  <c r="K78" i="8" l="1"/>
  <c r="I78" i="8"/>
  <c r="D66" i="4" l="1"/>
  <c r="E66" i="4" s="1"/>
  <c r="G79" i="8"/>
  <c r="J79" i="8" s="1"/>
  <c r="E79" i="8"/>
  <c r="H79" i="8" l="1"/>
  <c r="K79" i="8" l="1"/>
  <c r="I79" i="8"/>
  <c r="D67" i="4" l="1"/>
  <c r="E67" i="4" s="1"/>
  <c r="G80" i="8"/>
  <c r="J80" i="8" s="1"/>
  <c r="E80" i="8"/>
  <c r="H80" i="8" l="1"/>
  <c r="K80" i="8" l="1"/>
  <c r="I80" i="8"/>
  <c r="D68" i="4" l="1"/>
  <c r="E68" i="4" s="1"/>
  <c r="G81" i="8"/>
  <c r="J81" i="8" s="1"/>
  <c r="E81" i="8"/>
  <c r="H81" i="8" l="1"/>
  <c r="K81" i="8" l="1"/>
  <c r="I81" i="8"/>
  <c r="D69" i="4" l="1"/>
  <c r="E69" i="4" s="1"/>
  <c r="G82" i="8"/>
  <c r="J82" i="8" s="1"/>
  <c r="E82" i="8"/>
  <c r="H82" i="8" l="1"/>
  <c r="K82" i="8" l="1"/>
  <c r="I82" i="8"/>
  <c r="D70" i="4" l="1"/>
  <c r="E70" i="4" s="1"/>
  <c r="G83" i="8"/>
  <c r="J83" i="8" s="1"/>
  <c r="E83" i="8"/>
  <c r="H83" i="8" l="1"/>
  <c r="K83" i="8" l="1"/>
  <c r="I83" i="8"/>
  <c r="D71" i="4" l="1"/>
  <c r="E71" i="4" s="1"/>
  <c r="G84" i="8"/>
  <c r="J84" i="8" s="1"/>
  <c r="E84" i="8"/>
  <c r="H84" i="8" l="1"/>
  <c r="K84" i="8" l="1"/>
  <c r="I84" i="8"/>
  <c r="D72" i="4" l="1"/>
  <c r="E72" i="4" s="1"/>
  <c r="G85" i="8"/>
  <c r="J85" i="8" s="1"/>
  <c r="E85" i="8"/>
  <c r="H85" i="8" l="1"/>
  <c r="K85" i="8" l="1"/>
  <c r="I85" i="8"/>
  <c r="D73" i="4" l="1"/>
  <c r="E73" i="4" s="1"/>
  <c r="G86" i="8"/>
  <c r="J86" i="8" s="1"/>
  <c r="E86" i="8"/>
  <c r="H86" i="8" l="1"/>
  <c r="K86" i="8" l="1"/>
  <c r="I86" i="8"/>
  <c r="D74" i="4" l="1"/>
  <c r="E74" i="4" s="1"/>
  <c r="G87" i="8"/>
  <c r="J87" i="8" s="1"/>
  <c r="E87" i="8"/>
  <c r="H87" i="8" l="1"/>
  <c r="K87" i="8" l="1"/>
  <c r="I87" i="8"/>
  <c r="D75" i="4" l="1"/>
  <c r="E75" i="4" s="1"/>
  <c r="G88" i="8"/>
  <c r="J88" i="8" s="1"/>
  <c r="E88" i="8"/>
  <c r="H88" i="8" l="1"/>
  <c r="K88" i="8" l="1"/>
  <c r="I88" i="8"/>
  <c r="D76" i="4" l="1"/>
  <c r="E76" i="4" s="1"/>
  <c r="G89" i="8"/>
  <c r="J89" i="8" s="1"/>
  <c r="E89" i="8"/>
  <c r="H89" i="8" l="1"/>
  <c r="K89" i="8" l="1"/>
  <c r="I89" i="8"/>
  <c r="D77" i="4" l="1"/>
  <c r="E77" i="4" s="1"/>
  <c r="G90" i="8"/>
  <c r="J90" i="8" s="1"/>
  <c r="E90" i="8"/>
  <c r="H90" i="8" l="1"/>
  <c r="K90" i="8" l="1"/>
  <c r="I90" i="8"/>
  <c r="D78" i="4" l="1"/>
  <c r="E78" i="4" s="1"/>
  <c r="G91" i="8"/>
  <c r="J91" i="8" s="1"/>
  <c r="E91" i="8"/>
  <c r="H91" i="8" l="1"/>
  <c r="K91" i="8" l="1"/>
  <c r="I91" i="8"/>
  <c r="D79" i="4" l="1"/>
  <c r="E79" i="4" s="1"/>
  <c r="G92" i="8"/>
  <c r="J92" i="8" s="1"/>
  <c r="E92" i="8"/>
  <c r="H92" i="8" l="1"/>
  <c r="K92" i="8" l="1"/>
  <c r="I92" i="8"/>
  <c r="D80" i="4" l="1"/>
  <c r="E80" i="4" s="1"/>
  <c r="G93" i="8"/>
  <c r="J93" i="8" s="1"/>
  <c r="E93" i="8"/>
  <c r="H93" i="8" l="1"/>
  <c r="K93" i="8" l="1"/>
  <c r="I93" i="8"/>
  <c r="D81" i="4" l="1"/>
  <c r="E81" i="4" s="1"/>
  <c r="G94" i="8"/>
  <c r="J94" i="8" s="1"/>
  <c r="E94" i="8"/>
  <c r="H94" i="8" l="1"/>
  <c r="K94" i="8" l="1"/>
  <c r="I94" i="8"/>
  <c r="D82" i="4" l="1"/>
  <c r="E82" i="4" s="1"/>
  <c r="G95" i="8"/>
  <c r="J95" i="8" s="1"/>
  <c r="E95" i="8"/>
  <c r="H95" i="8" l="1"/>
  <c r="K95" i="8" l="1"/>
  <c r="I95" i="8"/>
  <c r="D83" i="4" l="1"/>
  <c r="E83" i="4" s="1"/>
  <c r="G96" i="8"/>
  <c r="J96" i="8" s="1"/>
  <c r="E96" i="8"/>
  <c r="H96" i="8" l="1"/>
  <c r="K96" i="8" l="1"/>
  <c r="I96" i="8"/>
  <c r="D84" i="4" l="1"/>
  <c r="E84" i="4" s="1"/>
  <c r="G97" i="8"/>
  <c r="J97" i="8" s="1"/>
  <c r="E97" i="8"/>
  <c r="H97" i="8" l="1"/>
  <c r="K97" i="8" l="1"/>
  <c r="I97" i="8"/>
  <c r="D85" i="4" l="1"/>
  <c r="E85" i="4" s="1"/>
  <c r="G98" i="8"/>
  <c r="J98" i="8" s="1"/>
  <c r="E98" i="8"/>
  <c r="H98" i="8" l="1"/>
  <c r="K98" i="8" l="1"/>
  <c r="I98" i="8"/>
  <c r="D86" i="4" l="1"/>
  <c r="E86" i="4" s="1"/>
  <c r="G99" i="8"/>
  <c r="J99" i="8" s="1"/>
  <c r="E99" i="8"/>
  <c r="H99" i="8" l="1"/>
  <c r="K99" i="8" l="1"/>
  <c r="I99" i="8"/>
  <c r="D87" i="4" l="1"/>
  <c r="E87" i="4" s="1"/>
  <c r="G100" i="8"/>
  <c r="J100" i="8" s="1"/>
  <c r="E100" i="8"/>
  <c r="H100" i="8" l="1"/>
  <c r="K100" i="8" l="1"/>
  <c r="I100" i="8"/>
  <c r="D88" i="4" l="1"/>
  <c r="E88" i="4" s="1"/>
  <c r="G101" i="8"/>
  <c r="J101" i="8" s="1"/>
  <c r="E101" i="8"/>
  <c r="H101" i="8" l="1"/>
  <c r="K101" i="8" l="1"/>
  <c r="I101" i="8"/>
  <c r="D89" i="4" l="1"/>
  <c r="E89" i="4" s="1"/>
  <c r="G102" i="8"/>
  <c r="J102" i="8" s="1"/>
  <c r="E102" i="8"/>
  <c r="H102" i="8" l="1"/>
  <c r="K102" i="8" l="1"/>
  <c r="I102" i="8"/>
  <c r="D90" i="4" l="1"/>
  <c r="E90" i="4" s="1"/>
  <c r="G103" i="8"/>
  <c r="J103" i="8" s="1"/>
  <c r="E103" i="8"/>
  <c r="H103" i="8" l="1"/>
  <c r="K103" i="8" l="1"/>
  <c r="I103" i="8"/>
  <c r="D91" i="4" l="1"/>
  <c r="E91" i="4" s="1"/>
  <c r="G104" i="8"/>
  <c r="J104" i="8" s="1"/>
  <c r="E104" i="8"/>
  <c r="H104" i="8" l="1"/>
  <c r="K104" i="8" l="1"/>
  <c r="I104" i="8"/>
  <c r="D92" i="4" l="1"/>
  <c r="E92" i="4" s="1"/>
  <c r="G105" i="8"/>
  <c r="J105" i="8" s="1"/>
  <c r="E105" i="8"/>
  <c r="H105" i="8" l="1"/>
  <c r="K105" i="8" l="1"/>
  <c r="I105" i="8"/>
  <c r="D93" i="4" l="1"/>
  <c r="E93" i="4" s="1"/>
  <c r="G106" i="8"/>
  <c r="J106" i="8" s="1"/>
  <c r="E106" i="8"/>
  <c r="H106" i="8" l="1"/>
  <c r="K106" i="8" l="1"/>
  <c r="I106" i="8"/>
  <c r="D94" i="4" l="1"/>
  <c r="E94" i="4" s="1"/>
  <c r="G107" i="8"/>
  <c r="J107" i="8" s="1"/>
  <c r="E107" i="8"/>
  <c r="H107" i="8" l="1"/>
  <c r="K107" i="8" l="1"/>
  <c r="I107" i="8"/>
  <c r="D95" i="4" l="1"/>
  <c r="E95" i="4" s="1"/>
  <c r="G108" i="8"/>
  <c r="J108" i="8" s="1"/>
  <c r="E108" i="8"/>
  <c r="H108" i="8" l="1"/>
  <c r="K108" i="8" l="1"/>
  <c r="I108" i="8"/>
  <c r="D96" i="4" l="1"/>
  <c r="E96" i="4" s="1"/>
  <c r="G109" i="8"/>
  <c r="J109" i="8" s="1"/>
  <c r="E109" i="8"/>
  <c r="H109" i="8" l="1"/>
  <c r="K109" i="8" l="1"/>
  <c r="I109" i="8"/>
  <c r="D97" i="4" l="1"/>
  <c r="E97" i="4" s="1"/>
  <c r="G110" i="8"/>
  <c r="J110" i="8" s="1"/>
  <c r="E110" i="8"/>
  <c r="H110" i="8" l="1"/>
  <c r="K110" i="8" l="1"/>
  <c r="I110" i="8"/>
  <c r="D98" i="4" l="1"/>
  <c r="E98" i="4" s="1"/>
  <c r="G111" i="8"/>
  <c r="J111" i="8" s="1"/>
  <c r="E111" i="8"/>
  <c r="H111" i="8" l="1"/>
  <c r="K111" i="8" l="1"/>
  <c r="I111" i="8"/>
  <c r="D99" i="4" l="1"/>
  <c r="E99" i="4" s="1"/>
  <c r="G112" i="8"/>
  <c r="J112" i="8" s="1"/>
  <c r="E112" i="8"/>
  <c r="H112" i="8" l="1"/>
  <c r="K112" i="8" l="1"/>
  <c r="I112" i="8"/>
  <c r="D100" i="4" l="1"/>
  <c r="E100" i="4" s="1"/>
  <c r="G113" i="8"/>
  <c r="J113" i="8" s="1"/>
  <c r="E113" i="8"/>
  <c r="H113" i="8" l="1"/>
  <c r="K113" i="8" l="1"/>
  <c r="I113" i="8"/>
  <c r="D101" i="4" l="1"/>
  <c r="E101" i="4" s="1"/>
  <c r="G114" i="8"/>
  <c r="J114" i="8" s="1"/>
  <c r="E114" i="8"/>
  <c r="H114" i="8" l="1"/>
  <c r="K114" i="8" l="1"/>
  <c r="I114" i="8"/>
  <c r="D102" i="4" l="1"/>
  <c r="E102" i="4" s="1"/>
  <c r="G115" i="8"/>
  <c r="J115" i="8" s="1"/>
  <c r="E115" i="8"/>
  <c r="H115" i="8" l="1"/>
  <c r="K115" i="8" l="1"/>
  <c r="I115" i="8"/>
  <c r="D103" i="4" l="1"/>
  <c r="E103" i="4" s="1"/>
  <c r="G116" i="8"/>
  <c r="J116" i="8" s="1"/>
  <c r="E116" i="8"/>
  <c r="H116" i="8" l="1"/>
  <c r="K116" i="8" l="1"/>
  <c r="I116" i="8"/>
  <c r="D104" i="4" l="1"/>
  <c r="E104" i="4" s="1"/>
  <c r="G117" i="8"/>
  <c r="J117" i="8" s="1"/>
  <c r="E117" i="8"/>
  <c r="H117" i="8" l="1"/>
  <c r="K117" i="8" l="1"/>
  <c r="I117" i="8"/>
  <c r="D105" i="4" l="1"/>
  <c r="E105" i="4" s="1"/>
  <c r="G118" i="8"/>
  <c r="J118" i="8" s="1"/>
  <c r="E118" i="8"/>
  <c r="H118" i="8" l="1"/>
  <c r="K118" i="8" l="1"/>
  <c r="I118" i="8"/>
  <c r="D106" i="4" l="1"/>
  <c r="E106" i="4" s="1"/>
  <c r="G119" i="8"/>
  <c r="J119" i="8" s="1"/>
  <c r="E119" i="8"/>
  <c r="H119" i="8" l="1"/>
  <c r="K119" i="8" l="1"/>
  <c r="I119" i="8"/>
  <c r="D107" i="4" l="1"/>
  <c r="E107" i="4" s="1"/>
  <c r="G120" i="8"/>
  <c r="J120" i="8" s="1"/>
  <c r="E120" i="8"/>
  <c r="H120" i="8" l="1"/>
  <c r="K120" i="8" l="1"/>
  <c r="I120" i="8"/>
  <c r="D108" i="4" l="1"/>
  <c r="E108" i="4" s="1"/>
  <c r="G121" i="8"/>
  <c r="J121" i="8" s="1"/>
  <c r="E121" i="8"/>
  <c r="H121" i="8" l="1"/>
  <c r="K121" i="8" l="1"/>
  <c r="I121" i="8"/>
  <c r="D109" i="4" l="1"/>
  <c r="E109" i="4" s="1"/>
  <c r="G122" i="8"/>
  <c r="J122" i="8" s="1"/>
  <c r="E122" i="8"/>
  <c r="H122" i="8" l="1"/>
  <c r="K122" i="8" l="1"/>
  <c r="I122" i="8"/>
  <c r="D110" i="4" l="1"/>
  <c r="E110" i="4" s="1"/>
  <c r="G123" i="8"/>
  <c r="J123" i="8" s="1"/>
  <c r="E123" i="8"/>
  <c r="H123" i="8" l="1"/>
  <c r="K123" i="8" l="1"/>
  <c r="I123" i="8"/>
  <c r="D111" i="4" l="1"/>
  <c r="E111" i="4" s="1"/>
  <c r="G124" i="8"/>
  <c r="J124" i="8" s="1"/>
  <c r="E124" i="8"/>
  <c r="H124" i="8" l="1"/>
  <c r="K124" i="8" l="1"/>
  <c r="I124" i="8"/>
  <c r="D112" i="4" l="1"/>
  <c r="E112" i="4" s="1"/>
  <c r="G125" i="8"/>
  <c r="J125" i="8" s="1"/>
  <c r="E125" i="8"/>
  <c r="H125" i="8" l="1"/>
  <c r="K125" i="8" l="1"/>
  <c r="I125" i="8"/>
  <c r="D113" i="4" l="1"/>
  <c r="E113" i="4" s="1"/>
  <c r="G126" i="8"/>
  <c r="J126" i="8" s="1"/>
  <c r="E126" i="8"/>
  <c r="H126" i="8" l="1"/>
  <c r="K126" i="8" l="1"/>
  <c r="I126" i="8"/>
  <c r="D114" i="4" l="1"/>
  <c r="E114" i="4" s="1"/>
  <c r="G127" i="8"/>
  <c r="J127" i="8" s="1"/>
  <c r="E127" i="8"/>
  <c r="H127" i="8" l="1"/>
  <c r="K127" i="8" l="1"/>
  <c r="I127" i="8"/>
  <c r="D115" i="4" l="1"/>
  <c r="E115" i="4" s="1"/>
  <c r="G128" i="8"/>
  <c r="J128" i="8" s="1"/>
  <c r="E128" i="8"/>
  <c r="H128" i="8" l="1"/>
  <c r="K128" i="8" l="1"/>
  <c r="I128" i="8"/>
  <c r="D116" i="4" l="1"/>
  <c r="E116" i="4" s="1"/>
  <c r="G129" i="8"/>
  <c r="J129" i="8" s="1"/>
  <c r="E129" i="8"/>
  <c r="H129" i="8" l="1"/>
  <c r="K129" i="8" l="1"/>
  <c r="I129" i="8"/>
  <c r="D117" i="4" l="1"/>
  <c r="E117" i="4" s="1"/>
  <c r="G130" i="8"/>
  <c r="J130" i="8" s="1"/>
  <c r="E130" i="8"/>
  <c r="H130" i="8" l="1"/>
  <c r="K130" i="8" l="1"/>
  <c r="I130" i="8"/>
  <c r="D118" i="4" l="1"/>
  <c r="E118" i="4" s="1"/>
  <c r="G131" i="8"/>
  <c r="J131" i="8" s="1"/>
  <c r="E131" i="8"/>
  <c r="H131" i="8" l="1"/>
  <c r="K131" i="8" l="1"/>
  <c r="I131" i="8"/>
  <c r="D119" i="4" l="1"/>
  <c r="E119" i="4" s="1"/>
  <c r="G132" i="8"/>
  <c r="J132" i="8" s="1"/>
  <c r="E132" i="8"/>
  <c r="H132" i="8" l="1"/>
  <c r="K132" i="8" l="1"/>
  <c r="I132" i="8"/>
  <c r="D120" i="4" l="1"/>
  <c r="E120" i="4" s="1"/>
  <c r="G133" i="8"/>
  <c r="J133" i="8" s="1"/>
  <c r="E133" i="8"/>
  <c r="H133" i="8" l="1"/>
  <c r="K133" i="8" l="1"/>
  <c r="I133" i="8"/>
  <c r="D121" i="4" l="1"/>
  <c r="E121" i="4" s="1"/>
  <c r="G134" i="8"/>
  <c r="J134" i="8" s="1"/>
  <c r="E134" i="8"/>
  <c r="H134" i="8" l="1"/>
  <c r="K134" i="8" l="1"/>
  <c r="I134" i="8"/>
  <c r="D122" i="4" l="1"/>
  <c r="E122" i="4" s="1"/>
  <c r="G135" i="8"/>
  <c r="J135" i="8" s="1"/>
  <c r="E135" i="8"/>
  <c r="H135" i="8" l="1"/>
  <c r="K135" i="8" l="1"/>
  <c r="I135" i="8"/>
  <c r="D123" i="4" l="1"/>
  <c r="G136" i="8"/>
  <c r="J136" i="8" s="1"/>
  <c r="E136" i="8"/>
  <c r="H136" i="8" l="1"/>
  <c r="P9" i="1"/>
  <c r="P10" i="1" s="1"/>
  <c r="E123" i="4"/>
  <c r="P12" i="1" l="1"/>
  <c r="P13" i="1" s="1"/>
  <c r="K136" i="8"/>
  <c r="I136" i="8"/>
  <c r="G137" i="8" l="1"/>
  <c r="J137" i="8" s="1"/>
  <c r="E137" i="8"/>
  <c r="H137" i="8" l="1"/>
  <c r="K137" i="8" l="1"/>
  <c r="I137" i="8"/>
  <c r="G138" i="8" l="1"/>
  <c r="J138" i="8" s="1"/>
  <c r="E138" i="8"/>
  <c r="H138" i="8" l="1"/>
  <c r="K138" i="8" l="1"/>
  <c r="I138" i="8"/>
  <c r="G139" i="8" l="1"/>
  <c r="J139" i="8" s="1"/>
  <c r="E139" i="8"/>
  <c r="H139" i="8" l="1"/>
  <c r="K139" i="8" l="1"/>
  <c r="I139" i="8"/>
  <c r="G140" i="8" l="1"/>
  <c r="J140" i="8" s="1"/>
  <c r="E140" i="8"/>
  <c r="H140" i="8" l="1"/>
  <c r="K140" i="8" l="1"/>
  <c r="I140" i="8"/>
  <c r="G141" i="8" l="1"/>
  <c r="J141" i="8" s="1"/>
  <c r="E141" i="8"/>
  <c r="H141" i="8" l="1"/>
  <c r="K141" i="8" l="1"/>
  <c r="I141" i="8"/>
  <c r="G142" i="8" l="1"/>
  <c r="J142" i="8" s="1"/>
  <c r="E142" i="8"/>
  <c r="H142" i="8" l="1"/>
  <c r="K142" i="8" l="1"/>
  <c r="I142" i="8"/>
  <c r="G143" i="8" l="1"/>
  <c r="J143" i="8" s="1"/>
  <c r="E143" i="8"/>
  <c r="H143" i="8" l="1"/>
  <c r="K143" i="8" l="1"/>
  <c r="I143" i="8"/>
  <c r="G144" i="8" l="1"/>
  <c r="J144" i="8" s="1"/>
  <c r="E144" i="8"/>
  <c r="H144" i="8" l="1"/>
  <c r="K144" i="8" l="1"/>
  <c r="I144" i="8"/>
  <c r="G145" i="8" l="1"/>
  <c r="J145" i="8" s="1"/>
  <c r="E145" i="8"/>
  <c r="H145" i="8" l="1"/>
  <c r="K145" i="8" l="1"/>
  <c r="I145" i="8"/>
  <c r="G146" i="8" l="1"/>
  <c r="J146" i="8" s="1"/>
  <c r="E146" i="8"/>
  <c r="H146" i="8" l="1"/>
  <c r="K146" i="8" l="1"/>
  <c r="I146" i="8"/>
  <c r="G147" i="8" l="1"/>
  <c r="J147" i="8" s="1"/>
  <c r="E147" i="8"/>
  <c r="H147" i="8" l="1"/>
  <c r="K147" i="8" l="1"/>
  <c r="I147" i="8"/>
  <c r="G148" i="8" l="1"/>
  <c r="J148" i="8" s="1"/>
  <c r="E148" i="8"/>
  <c r="H148" i="8" l="1"/>
  <c r="K148" i="8" l="1"/>
  <c r="I148" i="8"/>
  <c r="G149" i="8" l="1"/>
  <c r="J149" i="8" s="1"/>
  <c r="E149" i="8"/>
  <c r="H149" i="8" l="1"/>
  <c r="K149" i="8" l="1"/>
  <c r="I149" i="8"/>
  <c r="G150" i="8" l="1"/>
  <c r="J150" i="8" s="1"/>
  <c r="E150" i="8"/>
  <c r="H150" i="8" l="1"/>
  <c r="K150" i="8" l="1"/>
  <c r="I150" i="8"/>
  <c r="G151" i="8" l="1"/>
  <c r="J151" i="8" s="1"/>
  <c r="E151" i="8"/>
  <c r="H151" i="8" l="1"/>
  <c r="K151" i="8" l="1"/>
  <c r="I151" i="8"/>
  <c r="G152" i="8" l="1"/>
  <c r="J152" i="8" s="1"/>
  <c r="E152" i="8"/>
  <c r="H152" i="8" l="1"/>
  <c r="K152" i="8" l="1"/>
  <c r="I152" i="8"/>
  <c r="G153" i="8" l="1"/>
  <c r="J153" i="8" s="1"/>
  <c r="E153" i="8"/>
  <c r="H153" i="8" l="1"/>
  <c r="K153" i="8" l="1"/>
  <c r="I153" i="8"/>
  <c r="G154" i="8" l="1"/>
  <c r="J154" i="8" s="1"/>
  <c r="E154" i="8"/>
  <c r="H154" i="8" l="1"/>
  <c r="K154" i="8" l="1"/>
  <c r="I154" i="8"/>
  <c r="G155" i="8" l="1"/>
  <c r="J155" i="8" s="1"/>
  <c r="E155" i="8"/>
  <c r="H155" i="8" l="1"/>
  <c r="K155" i="8" l="1"/>
  <c r="I155" i="8"/>
  <c r="G156" i="8" l="1"/>
  <c r="J156" i="8" s="1"/>
  <c r="E156" i="8"/>
  <c r="H156" i="8" l="1"/>
  <c r="K156" i="8" l="1"/>
  <c r="I156" i="8"/>
  <c r="G157" i="8" l="1"/>
  <c r="J157" i="8" s="1"/>
  <c r="E157" i="8"/>
  <c r="H157" i="8" l="1"/>
  <c r="K157" i="8" l="1"/>
  <c r="I157" i="8"/>
  <c r="G158" i="8" l="1"/>
  <c r="J158" i="8" s="1"/>
  <c r="E158" i="8"/>
  <c r="H158" i="8" l="1"/>
  <c r="K158" i="8" l="1"/>
  <c r="I158" i="8"/>
  <c r="G159" i="8" l="1"/>
  <c r="J159" i="8" s="1"/>
  <c r="E159" i="8"/>
  <c r="H159" i="8" l="1"/>
  <c r="K159" i="8" l="1"/>
  <c r="I159" i="8"/>
  <c r="G160" i="8" l="1"/>
  <c r="J160" i="8" s="1"/>
  <c r="E160" i="8"/>
  <c r="H160" i="8" l="1"/>
  <c r="K160" i="8" l="1"/>
  <c r="I160" i="8"/>
  <c r="G161" i="8" l="1"/>
  <c r="J161" i="8" s="1"/>
  <c r="E161" i="8"/>
  <c r="H161" i="8" l="1"/>
  <c r="K161" i="8" l="1"/>
  <c r="I161" i="8"/>
  <c r="G162" i="8" l="1"/>
  <c r="J162" i="8" s="1"/>
  <c r="E162" i="8"/>
  <c r="H162" i="8" l="1"/>
  <c r="K162" i="8" l="1"/>
  <c r="I162" i="8"/>
  <c r="G163" i="8" l="1"/>
  <c r="J163" i="8" s="1"/>
  <c r="E163" i="8"/>
  <c r="H163" i="8" l="1"/>
  <c r="K163" i="8" l="1"/>
  <c r="I163" i="8"/>
  <c r="G164" i="8" l="1"/>
  <c r="J164" i="8" s="1"/>
  <c r="E164" i="8"/>
  <c r="H164" i="8" l="1"/>
  <c r="K164" i="8" l="1"/>
  <c r="I164" i="8"/>
  <c r="G165" i="8" l="1"/>
  <c r="J165" i="8" s="1"/>
  <c r="E165" i="8"/>
  <c r="H165" i="8" l="1"/>
  <c r="K165" i="8" l="1"/>
  <c r="I165" i="8"/>
  <c r="G166" i="8" l="1"/>
  <c r="J166" i="8" s="1"/>
  <c r="E166" i="8"/>
  <c r="H166" i="8" l="1"/>
  <c r="K166" i="8" l="1"/>
  <c r="I166" i="8"/>
  <c r="G167" i="8" l="1"/>
  <c r="J167" i="8" s="1"/>
  <c r="E167" i="8"/>
  <c r="H167" i="8" l="1"/>
  <c r="K167" i="8" l="1"/>
  <c r="I167" i="8"/>
  <c r="G168" i="8" l="1"/>
  <c r="J168" i="8" s="1"/>
  <c r="E168" i="8"/>
  <c r="H168" i="8" l="1"/>
  <c r="K168" i="8" l="1"/>
  <c r="I168" i="8"/>
  <c r="G169" i="8" l="1"/>
  <c r="J169" i="8" s="1"/>
  <c r="E169" i="8"/>
  <c r="H169" i="8" l="1"/>
  <c r="K169" i="8" l="1"/>
  <c r="I169" i="8"/>
  <c r="G170" i="8" l="1"/>
  <c r="J170" i="8" s="1"/>
  <c r="E170" i="8"/>
  <c r="H170" i="8" l="1"/>
  <c r="K170" i="8" l="1"/>
  <c r="I170" i="8"/>
  <c r="G171" i="8" l="1"/>
  <c r="J171" i="8" s="1"/>
  <c r="E171" i="8"/>
  <c r="H171" i="8" l="1"/>
  <c r="K171" i="8" l="1"/>
  <c r="I171" i="8"/>
  <c r="G172" i="8" l="1"/>
  <c r="J172" i="8" s="1"/>
  <c r="E172" i="8"/>
  <c r="H172" i="8" l="1"/>
  <c r="K172" i="8" l="1"/>
  <c r="I172" i="8"/>
  <c r="G173" i="8" l="1"/>
  <c r="J173" i="8" s="1"/>
  <c r="E173" i="8"/>
  <c r="H173" i="8" l="1"/>
  <c r="K173" i="8" l="1"/>
  <c r="I173" i="8"/>
  <c r="G174" i="8" l="1"/>
  <c r="J174" i="8" s="1"/>
  <c r="E174" i="8"/>
  <c r="H174" i="8" l="1"/>
  <c r="K174" i="8" l="1"/>
  <c r="I174" i="8"/>
  <c r="G175" i="8" l="1"/>
  <c r="J175" i="8" s="1"/>
  <c r="E175" i="8"/>
  <c r="H175" i="8" l="1"/>
  <c r="K175" i="8" l="1"/>
  <c r="I175" i="8"/>
  <c r="G176" i="8" l="1"/>
  <c r="J176" i="8" s="1"/>
  <c r="E176" i="8"/>
  <c r="H176" i="8" l="1"/>
  <c r="K176" i="8" l="1"/>
  <c r="I176" i="8"/>
  <c r="G177" i="8" l="1"/>
  <c r="J177" i="8" s="1"/>
  <c r="E177" i="8"/>
  <c r="H177" i="8" l="1"/>
  <c r="K177" i="8" l="1"/>
  <c r="I177" i="8"/>
  <c r="G178" i="8" l="1"/>
  <c r="J178" i="8" s="1"/>
  <c r="E178" i="8"/>
  <c r="H178" i="8" l="1"/>
  <c r="K178" i="8" l="1"/>
  <c r="I178" i="8"/>
  <c r="G179" i="8" l="1"/>
  <c r="J179" i="8" s="1"/>
  <c r="E179" i="8"/>
  <c r="H179" i="8" l="1"/>
  <c r="K179" i="8" l="1"/>
  <c r="I179" i="8"/>
  <c r="G180" i="8" l="1"/>
  <c r="J180" i="8" s="1"/>
  <c r="E180" i="8"/>
  <c r="H180" i="8" l="1"/>
  <c r="K180" i="8" l="1"/>
  <c r="I180" i="8"/>
  <c r="G181" i="8" l="1"/>
  <c r="J181" i="8" s="1"/>
  <c r="E181" i="8"/>
  <c r="H181" i="8" l="1"/>
  <c r="K181" i="8" l="1"/>
  <c r="I181" i="8"/>
  <c r="G182" i="8" l="1"/>
  <c r="J182" i="8" s="1"/>
  <c r="E182" i="8"/>
  <c r="H182" i="8" l="1"/>
  <c r="K182" i="8" l="1"/>
  <c r="I182" i="8"/>
  <c r="G183" i="8" l="1"/>
  <c r="J183" i="8" s="1"/>
  <c r="E183" i="8"/>
  <c r="H183" i="8" l="1"/>
  <c r="K183" i="8" l="1"/>
  <c r="I183" i="8"/>
  <c r="G184" i="8" l="1"/>
  <c r="J184" i="8" s="1"/>
  <c r="E184" i="8"/>
  <c r="H184" i="8" l="1"/>
  <c r="K184" i="8" l="1"/>
  <c r="I184" i="8"/>
  <c r="G185" i="8" l="1"/>
  <c r="J185" i="8" s="1"/>
  <c r="E185" i="8"/>
  <c r="H185" i="8" l="1"/>
  <c r="K185" i="8" l="1"/>
  <c r="I185" i="8"/>
  <c r="G186" i="8" l="1"/>
  <c r="J186" i="8" s="1"/>
  <c r="E186" i="8"/>
  <c r="H186" i="8" l="1"/>
  <c r="K186" i="8" l="1"/>
  <c r="I186" i="8"/>
  <c r="G187" i="8" l="1"/>
  <c r="J187" i="8" s="1"/>
  <c r="E187" i="8"/>
  <c r="H187" i="8" l="1"/>
  <c r="K187" i="8" l="1"/>
  <c r="I187" i="8"/>
  <c r="G188" i="8" l="1"/>
  <c r="J188" i="8" s="1"/>
  <c r="E188" i="8"/>
  <c r="H188" i="8" l="1"/>
  <c r="K188" i="8" l="1"/>
  <c r="I188" i="8"/>
  <c r="G189" i="8" l="1"/>
  <c r="J189" i="8" s="1"/>
  <c r="E189" i="8"/>
  <c r="H189" i="8" l="1"/>
  <c r="K189" i="8" l="1"/>
  <c r="I189" i="8"/>
  <c r="G190" i="8" l="1"/>
  <c r="J190" i="8" s="1"/>
  <c r="E190" i="8"/>
  <c r="H190" i="8" l="1"/>
  <c r="K190" i="8" l="1"/>
  <c r="I190" i="8"/>
  <c r="G191" i="8" l="1"/>
  <c r="J191" i="8" s="1"/>
  <c r="E191" i="8"/>
  <c r="H191" i="8" l="1"/>
  <c r="K191" i="8" l="1"/>
  <c r="I191" i="8"/>
  <c r="G192" i="8" l="1"/>
  <c r="J192" i="8" s="1"/>
  <c r="E192" i="8"/>
  <c r="H192" i="8" l="1"/>
  <c r="K192" i="8" l="1"/>
  <c r="I192" i="8"/>
  <c r="G193" i="8" l="1"/>
  <c r="J193" i="8" s="1"/>
  <c r="E193" i="8"/>
  <c r="H193" i="8" l="1"/>
  <c r="K193" i="8" l="1"/>
  <c r="I193" i="8"/>
  <c r="G194" i="8" l="1"/>
  <c r="J194" i="8" s="1"/>
  <c r="E194" i="8"/>
  <c r="H194" i="8" l="1"/>
  <c r="K194" i="8" l="1"/>
  <c r="I194" i="8"/>
  <c r="G195" i="8" l="1"/>
  <c r="J195" i="8" s="1"/>
  <c r="E195" i="8"/>
  <c r="H195" i="8" l="1"/>
  <c r="K195" i="8" l="1"/>
  <c r="I195" i="8"/>
  <c r="G196" i="8" l="1"/>
  <c r="J196" i="8" s="1"/>
  <c r="E196" i="8"/>
  <c r="H196" i="8" l="1"/>
  <c r="K196" i="8" l="1"/>
  <c r="I196" i="8"/>
  <c r="G197" i="8" l="1"/>
  <c r="J197" i="8" s="1"/>
  <c r="E197" i="8"/>
  <c r="H197" i="8" l="1"/>
  <c r="K197" i="8" l="1"/>
  <c r="I197" i="8"/>
  <c r="G198" i="8" l="1"/>
  <c r="J198" i="8" s="1"/>
  <c r="E198" i="8"/>
  <c r="H198" i="8" l="1"/>
  <c r="K198" i="8" l="1"/>
  <c r="I198" i="8"/>
  <c r="G199" i="8" l="1"/>
  <c r="J199" i="8" s="1"/>
  <c r="E199" i="8"/>
  <c r="H199" i="8" l="1"/>
  <c r="K199" i="8" l="1"/>
  <c r="I199" i="8"/>
  <c r="G200" i="8" l="1"/>
  <c r="J200" i="8" s="1"/>
  <c r="E200" i="8"/>
  <c r="H200" i="8" l="1"/>
  <c r="K200" i="8" l="1"/>
  <c r="I200" i="8"/>
  <c r="G201" i="8" l="1"/>
  <c r="J201" i="8" s="1"/>
  <c r="E201" i="8"/>
  <c r="H201" i="8" l="1"/>
  <c r="K201" i="8" l="1"/>
  <c r="I201" i="8"/>
  <c r="G202" i="8" l="1"/>
  <c r="J202" i="8" s="1"/>
  <c r="E202" i="8"/>
  <c r="H202" i="8" l="1"/>
  <c r="K202" i="8" l="1"/>
  <c r="I202" i="8"/>
  <c r="G203" i="8" l="1"/>
  <c r="J203" i="8" s="1"/>
  <c r="E203" i="8"/>
  <c r="H203" i="8" l="1"/>
  <c r="K203" i="8" l="1"/>
  <c r="I203" i="8"/>
  <c r="G204" i="8" l="1"/>
  <c r="J204" i="8" s="1"/>
  <c r="E204" i="8"/>
  <c r="H204" i="8" l="1"/>
  <c r="K204" i="8" l="1"/>
  <c r="I204" i="8"/>
  <c r="G205" i="8" l="1"/>
  <c r="J205" i="8" s="1"/>
  <c r="E205" i="8"/>
  <c r="H205" i="8" l="1"/>
  <c r="K205" i="8" l="1"/>
  <c r="I205" i="8"/>
  <c r="G206" i="8" l="1"/>
  <c r="J206" i="8" s="1"/>
  <c r="E206" i="8"/>
  <c r="H206" i="8" l="1"/>
  <c r="K206" i="8" l="1"/>
  <c r="I206" i="8"/>
  <c r="G207" i="8" l="1"/>
  <c r="J207" i="8" s="1"/>
  <c r="E207" i="8"/>
  <c r="H207" i="8" l="1"/>
  <c r="K207" i="8" l="1"/>
  <c r="I207" i="8"/>
  <c r="G208" i="8" l="1"/>
  <c r="J208" i="8" s="1"/>
  <c r="E208" i="8"/>
  <c r="H208" i="8" l="1"/>
  <c r="K208" i="8" l="1"/>
  <c r="I208" i="8"/>
  <c r="G209" i="8" l="1"/>
  <c r="J209" i="8" s="1"/>
  <c r="E209" i="8"/>
  <c r="H209" i="8" l="1"/>
  <c r="K209" i="8" l="1"/>
  <c r="I209" i="8"/>
  <c r="G210" i="8" l="1"/>
  <c r="J210" i="8" s="1"/>
  <c r="E210" i="8"/>
  <c r="H210" i="8" l="1"/>
  <c r="K210" i="8" l="1"/>
  <c r="I210" i="8"/>
  <c r="G211" i="8" l="1"/>
  <c r="J211" i="8" s="1"/>
  <c r="E211" i="8"/>
  <c r="H211" i="8" l="1"/>
  <c r="K211" i="8" l="1"/>
  <c r="I211" i="8"/>
  <c r="G212" i="8" l="1"/>
  <c r="J212" i="8" s="1"/>
  <c r="E212" i="8"/>
  <c r="H212" i="8" l="1"/>
  <c r="K212" i="8" l="1"/>
  <c r="I212" i="8"/>
  <c r="G213" i="8" l="1"/>
  <c r="J213" i="8" s="1"/>
  <c r="E213" i="8"/>
  <c r="H213" i="8" l="1"/>
  <c r="K213" i="8" l="1"/>
  <c r="I213" i="8"/>
  <c r="G214" i="8" l="1"/>
  <c r="J214" i="8" s="1"/>
  <c r="E214" i="8"/>
  <c r="H214" i="8" l="1"/>
  <c r="K214" i="8" l="1"/>
  <c r="I214" i="8"/>
  <c r="G215" i="8" l="1"/>
  <c r="J215" i="8" s="1"/>
  <c r="E215" i="8"/>
  <c r="H215" i="8" l="1"/>
  <c r="K215" i="8" l="1"/>
  <c r="I215" i="8"/>
  <c r="G216" i="8" l="1"/>
  <c r="J216" i="8" s="1"/>
  <c r="E216" i="8"/>
  <c r="H216" i="8" l="1"/>
  <c r="K216" i="8" l="1"/>
  <c r="I216" i="8"/>
  <c r="G217" i="8" l="1"/>
  <c r="J217" i="8" s="1"/>
  <c r="E217" i="8"/>
  <c r="H217" i="8" l="1"/>
  <c r="K217" i="8" l="1"/>
  <c r="I217" i="8"/>
  <c r="G218" i="8" l="1"/>
  <c r="J218" i="8" s="1"/>
  <c r="E218" i="8"/>
  <c r="H218" i="8" l="1"/>
  <c r="K218" i="8" l="1"/>
  <c r="I218" i="8"/>
  <c r="G219" i="8" l="1"/>
  <c r="J219" i="8" s="1"/>
  <c r="E219" i="8"/>
  <c r="H219" i="8" l="1"/>
  <c r="K219" i="8" l="1"/>
  <c r="I219" i="8"/>
  <c r="G220" i="8" l="1"/>
  <c r="J220" i="8" s="1"/>
  <c r="E220" i="8"/>
  <c r="H220" i="8" l="1"/>
  <c r="K220" i="8" l="1"/>
  <c r="I220" i="8"/>
  <c r="G221" i="8" l="1"/>
  <c r="J221" i="8" s="1"/>
  <c r="E221" i="8"/>
  <c r="H221" i="8" l="1"/>
  <c r="K221" i="8" l="1"/>
  <c r="I221" i="8"/>
  <c r="G222" i="8" l="1"/>
  <c r="J222" i="8" s="1"/>
  <c r="E222" i="8"/>
  <c r="H222" i="8" l="1"/>
  <c r="K222" i="8" l="1"/>
  <c r="I222" i="8"/>
  <c r="G223" i="8" l="1"/>
  <c r="J223" i="8" s="1"/>
  <c r="E223" i="8"/>
  <c r="H223" i="8" l="1"/>
  <c r="K223" i="8" l="1"/>
  <c r="I223" i="8"/>
  <c r="G224" i="8" l="1"/>
  <c r="J224" i="8" s="1"/>
  <c r="E224" i="8"/>
  <c r="H224" i="8" l="1"/>
  <c r="K224" i="8" l="1"/>
  <c r="I224" i="8"/>
  <c r="G225" i="8" l="1"/>
  <c r="J225" i="8" s="1"/>
  <c r="E225" i="8"/>
  <c r="H225" i="8" l="1"/>
  <c r="K225" i="8" l="1"/>
  <c r="I225" i="8"/>
  <c r="G226" i="8" l="1"/>
  <c r="J226" i="8" s="1"/>
  <c r="E226" i="8"/>
  <c r="H226" i="8" l="1"/>
  <c r="K226" i="8" l="1"/>
  <c r="I226" i="8"/>
  <c r="G227" i="8" l="1"/>
  <c r="J227" i="8" s="1"/>
  <c r="E227" i="8"/>
  <c r="H227" i="8" l="1"/>
  <c r="K227" i="8" l="1"/>
  <c r="I227" i="8"/>
  <c r="G228" i="8" l="1"/>
  <c r="J228" i="8" s="1"/>
  <c r="E228" i="8"/>
  <c r="H228" i="8" l="1"/>
  <c r="K228" i="8" l="1"/>
  <c r="I228" i="8"/>
  <c r="G229" i="8" l="1"/>
  <c r="J229" i="8" s="1"/>
  <c r="E229" i="8"/>
  <c r="H229" i="8" l="1"/>
  <c r="K229" i="8" l="1"/>
  <c r="I229" i="8"/>
  <c r="G230" i="8" l="1"/>
  <c r="J230" i="8" s="1"/>
  <c r="E230" i="8"/>
  <c r="H230" i="8" l="1"/>
  <c r="K230" i="8" l="1"/>
  <c r="I230" i="8"/>
  <c r="G231" i="8" l="1"/>
  <c r="J231" i="8" s="1"/>
  <c r="E231" i="8"/>
  <c r="H231" i="8" l="1"/>
  <c r="K231" i="8" l="1"/>
  <c r="I231" i="8"/>
  <c r="G232" i="8" l="1"/>
  <c r="J232" i="8" s="1"/>
  <c r="E232" i="8"/>
  <c r="H232" i="8" l="1"/>
  <c r="K232" i="8" l="1"/>
  <c r="I232" i="8"/>
  <c r="G233" i="8" l="1"/>
  <c r="J233" i="8" s="1"/>
  <c r="E233" i="8"/>
  <c r="H233" i="8" l="1"/>
  <c r="K233" i="8" l="1"/>
  <c r="I233" i="8"/>
  <c r="G234" i="8" l="1"/>
  <c r="J234" i="8" s="1"/>
  <c r="E234" i="8"/>
  <c r="H234" i="8" l="1"/>
  <c r="K234" i="8" l="1"/>
  <c r="I234" i="8"/>
  <c r="G235" i="8" l="1"/>
  <c r="J235" i="8" s="1"/>
  <c r="E235" i="8"/>
  <c r="H235" i="8" l="1"/>
  <c r="K235" i="8" l="1"/>
  <c r="I235" i="8"/>
  <c r="G236" i="8" l="1"/>
  <c r="J236" i="8" s="1"/>
  <c r="E236" i="8"/>
  <c r="H236" i="8" l="1"/>
  <c r="K236" i="8" l="1"/>
  <c r="I236" i="8"/>
  <c r="G237" i="8" l="1"/>
  <c r="J237" i="8" s="1"/>
  <c r="E237" i="8"/>
  <c r="H237" i="8" l="1"/>
  <c r="K237" i="8" l="1"/>
  <c r="I237" i="8"/>
  <c r="G238" i="8" l="1"/>
  <c r="J238" i="8" s="1"/>
  <c r="E238" i="8"/>
  <c r="H238" i="8" l="1"/>
  <c r="K238" i="8" l="1"/>
  <c r="I238" i="8"/>
  <c r="G239" i="8" l="1"/>
  <c r="J239" i="8" s="1"/>
  <c r="E239" i="8"/>
  <c r="H239" i="8" l="1"/>
  <c r="K239" i="8" l="1"/>
  <c r="I239" i="8"/>
  <c r="G240" i="8" l="1"/>
  <c r="J240" i="8" s="1"/>
  <c r="E240" i="8"/>
  <c r="H240" i="8" l="1"/>
  <c r="K240" i="8" l="1"/>
  <c r="I240" i="8"/>
  <c r="G241" i="8" l="1"/>
  <c r="J241" i="8" s="1"/>
  <c r="E241" i="8"/>
  <c r="H241" i="8" l="1"/>
  <c r="K241" i="8" l="1"/>
  <c r="I241" i="8"/>
  <c r="G242" i="8" l="1"/>
  <c r="J242" i="8" s="1"/>
  <c r="E242" i="8"/>
  <c r="H242" i="8" l="1"/>
  <c r="K242" i="8" l="1"/>
  <c r="I242" i="8"/>
  <c r="G243" i="8" l="1"/>
  <c r="J243" i="8" s="1"/>
  <c r="E243" i="8"/>
  <c r="H243" i="8" l="1"/>
  <c r="K243" i="8" l="1"/>
  <c r="I243" i="8"/>
  <c r="G244" i="8" l="1"/>
  <c r="J244" i="8" s="1"/>
  <c r="E244" i="8"/>
  <c r="H244" i="8" l="1"/>
  <c r="K244" i="8" l="1"/>
  <c r="I244" i="8"/>
  <c r="G245" i="8" l="1"/>
  <c r="J245" i="8" s="1"/>
  <c r="E245" i="8"/>
  <c r="H245" i="8" l="1"/>
  <c r="K245" i="8" l="1"/>
  <c r="I245" i="8"/>
  <c r="G246" i="8" l="1"/>
  <c r="J246" i="8" s="1"/>
  <c r="E246" i="8"/>
  <c r="H246" i="8" l="1"/>
  <c r="K246" i="8" l="1"/>
  <c r="I246" i="8"/>
  <c r="G247" i="8" l="1"/>
  <c r="J247" i="8" s="1"/>
  <c r="E247" i="8"/>
  <c r="H247" i="8" l="1"/>
  <c r="K247" i="8" l="1"/>
  <c r="I247" i="8"/>
  <c r="G248" i="8" l="1"/>
  <c r="J248" i="8" s="1"/>
  <c r="E248" i="8"/>
  <c r="H248" i="8" l="1"/>
  <c r="K248" i="8" l="1"/>
  <c r="I248" i="8"/>
  <c r="G249" i="8" l="1"/>
  <c r="J249" i="8" s="1"/>
  <c r="E249" i="8"/>
  <c r="H249" i="8" l="1"/>
  <c r="K249" i="8" l="1"/>
  <c r="I249" i="8"/>
  <c r="G250" i="8" l="1"/>
  <c r="J250" i="8" s="1"/>
  <c r="E250" i="8"/>
  <c r="H250" i="8" l="1"/>
  <c r="K250" i="8" l="1"/>
  <c r="I250" i="8"/>
  <c r="G251" i="8" l="1"/>
  <c r="J251" i="8" s="1"/>
  <c r="E251" i="8"/>
  <c r="H251" i="8" l="1"/>
  <c r="K251" i="8" l="1"/>
  <c r="I251" i="8"/>
  <c r="G252" i="8" l="1"/>
  <c r="J252" i="8" s="1"/>
  <c r="E252" i="8"/>
  <c r="H252" i="8" l="1"/>
  <c r="K252" i="8" l="1"/>
  <c r="I252" i="8"/>
  <c r="G253" i="8" l="1"/>
  <c r="J253" i="8" s="1"/>
  <c r="E253" i="8"/>
  <c r="H253" i="8" l="1"/>
  <c r="K253" i="8" l="1"/>
  <c r="I253" i="8"/>
  <c r="G254" i="8" l="1"/>
  <c r="J254" i="8" s="1"/>
  <c r="E254" i="8"/>
  <c r="H254" i="8" l="1"/>
  <c r="K254" i="8" l="1"/>
  <c r="I254" i="8"/>
  <c r="G255" i="8" l="1"/>
  <c r="J255" i="8" s="1"/>
  <c r="E255" i="8"/>
  <c r="H255" i="8" l="1"/>
  <c r="K255" i="8" l="1"/>
  <c r="I255" i="8"/>
  <c r="G256" i="8" l="1"/>
  <c r="J256" i="8" s="1"/>
  <c r="E256" i="8"/>
  <c r="H256" i="8" l="1"/>
  <c r="K256" i="8" l="1"/>
  <c r="I256" i="8"/>
  <c r="G257" i="8" l="1"/>
  <c r="J257" i="8" s="1"/>
  <c r="E257" i="8"/>
  <c r="H257" i="8" l="1"/>
  <c r="K257" i="8" l="1"/>
  <c r="I257" i="8"/>
  <c r="G258" i="8" l="1"/>
  <c r="J258" i="8" s="1"/>
  <c r="E258" i="8"/>
  <c r="H258" i="8" l="1"/>
  <c r="K258" i="8" l="1"/>
  <c r="I258" i="8"/>
  <c r="G259" i="8" l="1"/>
  <c r="J259" i="8" s="1"/>
  <c r="E259" i="8"/>
  <c r="H259" i="8" l="1"/>
  <c r="K259" i="8" l="1"/>
  <c r="I259" i="8"/>
  <c r="G260" i="8" l="1"/>
  <c r="J260" i="8" s="1"/>
  <c r="E260" i="8"/>
  <c r="H260" i="8" l="1"/>
  <c r="K260" i="8" l="1"/>
  <c r="I260" i="8"/>
  <c r="G261" i="8" l="1"/>
  <c r="J261" i="8" s="1"/>
  <c r="E261" i="8"/>
  <c r="H261" i="8" l="1"/>
  <c r="K261" i="8" l="1"/>
  <c r="I261" i="8"/>
  <c r="G262" i="8" l="1"/>
  <c r="J262" i="8" s="1"/>
  <c r="E262" i="8"/>
  <c r="H262" i="8" l="1"/>
  <c r="K262" i="8" l="1"/>
  <c r="I262" i="8"/>
  <c r="G263" i="8" l="1"/>
  <c r="J263" i="8" s="1"/>
  <c r="E263" i="8"/>
  <c r="H263" i="8" l="1"/>
  <c r="K263" i="8" l="1"/>
  <c r="I263" i="8"/>
  <c r="G264" i="8" l="1"/>
  <c r="J264" i="8" s="1"/>
  <c r="E264" i="8"/>
  <c r="H264" i="8" l="1"/>
  <c r="K264" i="8" l="1"/>
  <c r="I264" i="8"/>
  <c r="G265" i="8" l="1"/>
  <c r="J265" i="8" s="1"/>
  <c r="E265" i="8"/>
  <c r="H265" i="8" l="1"/>
  <c r="K265" i="8" l="1"/>
  <c r="I265" i="8"/>
  <c r="G266" i="8" l="1"/>
  <c r="J266" i="8" s="1"/>
  <c r="E266" i="8"/>
  <c r="H266" i="8" l="1"/>
  <c r="K266" i="8" l="1"/>
  <c r="I266" i="8"/>
  <c r="G267" i="8" l="1"/>
  <c r="J267" i="8" s="1"/>
  <c r="E267" i="8"/>
  <c r="H267" i="8" l="1"/>
  <c r="K267" i="8" l="1"/>
  <c r="I267" i="8"/>
  <c r="G268" i="8" l="1"/>
  <c r="J268" i="8" s="1"/>
  <c r="E268" i="8"/>
  <c r="H268" i="8" l="1"/>
  <c r="K268" i="8" l="1"/>
  <c r="I268" i="8"/>
  <c r="G269" i="8" l="1"/>
  <c r="J269" i="8" s="1"/>
  <c r="E269" i="8"/>
  <c r="H269" i="8" l="1"/>
  <c r="K269" i="8" l="1"/>
  <c r="I269" i="8"/>
  <c r="G270" i="8" l="1"/>
  <c r="J270" i="8" s="1"/>
  <c r="E270" i="8"/>
  <c r="H270" i="8" l="1"/>
  <c r="K270" i="8" l="1"/>
  <c r="I270" i="8"/>
  <c r="G271" i="8" l="1"/>
  <c r="J271" i="8" s="1"/>
  <c r="E271" i="8"/>
  <c r="H271" i="8" l="1"/>
  <c r="K271" i="8" l="1"/>
  <c r="I271" i="8"/>
  <c r="G272" i="8" l="1"/>
  <c r="J272" i="8" s="1"/>
  <c r="E272" i="8"/>
  <c r="H272" i="8" l="1"/>
  <c r="K272" i="8" l="1"/>
  <c r="I272" i="8"/>
  <c r="G273" i="8" l="1"/>
  <c r="J273" i="8" s="1"/>
  <c r="E273" i="8"/>
  <c r="H273" i="8" l="1"/>
  <c r="K273" i="8" l="1"/>
  <c r="I273" i="8"/>
  <c r="G274" i="8" l="1"/>
  <c r="J274" i="8" s="1"/>
  <c r="E274" i="8"/>
  <c r="H274" i="8" l="1"/>
  <c r="K274" i="8" l="1"/>
  <c r="I274" i="8"/>
  <c r="G275" i="8" l="1"/>
  <c r="J275" i="8" s="1"/>
  <c r="E275" i="8"/>
  <c r="H275" i="8" l="1"/>
  <c r="K275" i="8" l="1"/>
  <c r="I275" i="8"/>
  <c r="G276" i="8" l="1"/>
  <c r="J276" i="8" s="1"/>
  <c r="E276" i="8"/>
  <c r="H276" i="8" l="1"/>
  <c r="K276" i="8" l="1"/>
  <c r="I276" i="8"/>
  <c r="G277" i="8" l="1"/>
  <c r="J277" i="8" s="1"/>
  <c r="E277" i="8"/>
  <c r="H277" i="8" l="1"/>
  <c r="K277" i="8" l="1"/>
  <c r="I277" i="8"/>
  <c r="G278" i="8" l="1"/>
  <c r="J278" i="8" s="1"/>
  <c r="E278" i="8"/>
  <c r="H278" i="8" l="1"/>
  <c r="K278" i="8" l="1"/>
  <c r="I278" i="8"/>
  <c r="G279" i="8" l="1"/>
  <c r="J279" i="8" s="1"/>
  <c r="E279" i="8"/>
  <c r="H279" i="8" l="1"/>
  <c r="K279" i="8" l="1"/>
  <c r="I279" i="8"/>
  <c r="G280" i="8" l="1"/>
  <c r="J280" i="8" s="1"/>
  <c r="E280" i="8"/>
  <c r="H280" i="8" l="1"/>
  <c r="K280" i="8" l="1"/>
  <c r="I280" i="8"/>
  <c r="G281" i="8" l="1"/>
  <c r="J281" i="8" s="1"/>
  <c r="E281" i="8"/>
  <c r="H281" i="8" l="1"/>
  <c r="K281" i="8" l="1"/>
  <c r="I281" i="8"/>
  <c r="G282" i="8" l="1"/>
  <c r="J282" i="8" s="1"/>
  <c r="E282" i="8"/>
  <c r="H282" i="8" l="1"/>
  <c r="K282" i="8" l="1"/>
  <c r="I282" i="8"/>
  <c r="G283" i="8" l="1"/>
  <c r="J283" i="8" s="1"/>
  <c r="E283" i="8"/>
  <c r="H283" i="8" l="1"/>
  <c r="K283" i="8" l="1"/>
  <c r="I283" i="8"/>
  <c r="G284" i="8" l="1"/>
  <c r="J284" i="8" s="1"/>
  <c r="E284" i="8"/>
  <c r="H284" i="8" l="1"/>
  <c r="K284" i="8" l="1"/>
  <c r="I284" i="8"/>
  <c r="G285" i="8" l="1"/>
  <c r="J285" i="8" s="1"/>
  <c r="E285" i="8"/>
  <c r="H285" i="8" l="1"/>
  <c r="K285" i="8" l="1"/>
  <c r="I285" i="8"/>
  <c r="G286" i="8" l="1"/>
  <c r="J286" i="8" s="1"/>
  <c r="E286" i="8"/>
  <c r="H286" i="8" l="1"/>
  <c r="K286" i="8" l="1"/>
  <c r="I286" i="8"/>
  <c r="G287" i="8" l="1"/>
  <c r="J287" i="8" s="1"/>
  <c r="E287" i="8"/>
  <c r="H287" i="8" l="1"/>
  <c r="K287" i="8" l="1"/>
  <c r="I287" i="8"/>
  <c r="G288" i="8" l="1"/>
  <c r="J288" i="8" s="1"/>
  <c r="E288" i="8"/>
  <c r="H288" i="8" l="1"/>
  <c r="K288" i="8" l="1"/>
  <c r="I288" i="8"/>
  <c r="G289" i="8" l="1"/>
  <c r="J289" i="8" s="1"/>
  <c r="E289" i="8"/>
  <c r="H289" i="8" l="1"/>
  <c r="K289" i="8" l="1"/>
  <c r="I289" i="8"/>
  <c r="G290" i="8" l="1"/>
  <c r="J290" i="8" s="1"/>
  <c r="E290" i="8"/>
  <c r="H290" i="8" l="1"/>
  <c r="K290" i="8" l="1"/>
  <c r="I290" i="8"/>
  <c r="G291" i="8" l="1"/>
  <c r="J291" i="8" s="1"/>
  <c r="E291" i="8"/>
  <c r="H291" i="8" l="1"/>
  <c r="K291" i="8" l="1"/>
  <c r="I291" i="8"/>
  <c r="G292" i="8" l="1"/>
  <c r="J292" i="8" s="1"/>
  <c r="E292" i="8"/>
  <c r="H292" i="8" l="1"/>
  <c r="K292" i="8" l="1"/>
  <c r="I292" i="8"/>
  <c r="G293" i="8" l="1"/>
  <c r="J293" i="8" s="1"/>
  <c r="E293" i="8"/>
  <c r="H293" i="8" l="1"/>
  <c r="K293" i="8" l="1"/>
  <c r="I293" i="8"/>
  <c r="G294" i="8" l="1"/>
  <c r="J294" i="8" s="1"/>
  <c r="E294" i="8"/>
  <c r="H294" i="8" l="1"/>
  <c r="K294" i="8" l="1"/>
  <c r="I294" i="8"/>
  <c r="G295" i="8" l="1"/>
  <c r="J295" i="8" s="1"/>
  <c r="E295" i="8"/>
  <c r="H295" i="8" l="1"/>
  <c r="K295" i="8" l="1"/>
  <c r="I295" i="8"/>
  <c r="G296" i="8" l="1"/>
  <c r="J296" i="8" s="1"/>
  <c r="E296" i="8"/>
  <c r="H296" i="8" l="1"/>
  <c r="K296" i="8" l="1"/>
  <c r="I296" i="8"/>
  <c r="G297" i="8" l="1"/>
  <c r="J297" i="8" s="1"/>
  <c r="E297" i="8"/>
  <c r="H297" i="8" l="1"/>
  <c r="K297" i="8" l="1"/>
  <c r="I297" i="8"/>
  <c r="G298" i="8" l="1"/>
  <c r="J298" i="8" s="1"/>
  <c r="E298" i="8"/>
  <c r="H298" i="8" l="1"/>
  <c r="K298" i="8" l="1"/>
  <c r="I298" i="8"/>
  <c r="G299" i="8" l="1"/>
  <c r="J299" i="8" s="1"/>
  <c r="E299" i="8"/>
  <c r="H299" i="8" l="1"/>
  <c r="K299" i="8" l="1"/>
  <c r="I299" i="8"/>
  <c r="G300" i="8" l="1"/>
  <c r="J300" i="8" s="1"/>
  <c r="E300" i="8"/>
  <c r="H300" i="8" l="1"/>
  <c r="K300" i="8" l="1"/>
  <c r="I300" i="8"/>
  <c r="G301" i="8" l="1"/>
  <c r="J301" i="8" s="1"/>
  <c r="E301" i="8"/>
  <c r="H301" i="8" l="1"/>
  <c r="K301" i="8" l="1"/>
  <c r="I301" i="8"/>
  <c r="G302" i="8" l="1"/>
  <c r="J302" i="8" s="1"/>
  <c r="E302" i="8"/>
  <c r="H302" i="8" l="1"/>
  <c r="K302" i="8" l="1"/>
  <c r="I302" i="8"/>
  <c r="G303" i="8" l="1"/>
  <c r="J303" i="8" s="1"/>
  <c r="E303" i="8"/>
  <c r="H303" i="8" l="1"/>
  <c r="K303" i="8" l="1"/>
  <c r="I303" i="8"/>
  <c r="G304" i="8" l="1"/>
  <c r="J304" i="8" s="1"/>
  <c r="E304" i="8"/>
  <c r="H304" i="8" l="1"/>
  <c r="K304" i="8" l="1"/>
  <c r="I304" i="8"/>
  <c r="G305" i="8" l="1"/>
  <c r="J305" i="8" s="1"/>
  <c r="E305" i="8"/>
  <c r="H305" i="8" l="1"/>
  <c r="K305" i="8" l="1"/>
  <c r="I305" i="8"/>
  <c r="G306" i="8" l="1"/>
  <c r="J306" i="8" s="1"/>
  <c r="E306" i="8"/>
  <c r="H306" i="8" l="1"/>
  <c r="K306" i="8" l="1"/>
  <c r="I306" i="8"/>
  <c r="G307" i="8" l="1"/>
  <c r="J307" i="8" s="1"/>
  <c r="E307" i="8"/>
  <c r="H307" i="8" l="1"/>
  <c r="K307" i="8" l="1"/>
  <c r="I307" i="8"/>
  <c r="G308" i="8" l="1"/>
  <c r="J308" i="8" s="1"/>
  <c r="E308" i="8"/>
  <c r="H308" i="8" l="1"/>
  <c r="K308" i="8" l="1"/>
  <c r="I308" i="8"/>
  <c r="G309" i="8" l="1"/>
  <c r="J309" i="8" s="1"/>
  <c r="E309" i="8"/>
  <c r="H309" i="8" l="1"/>
  <c r="K309" i="8" l="1"/>
  <c r="I309" i="8"/>
  <c r="G310" i="8" l="1"/>
  <c r="J310" i="8" s="1"/>
  <c r="E310" i="8"/>
  <c r="H310" i="8" l="1"/>
  <c r="K310" i="8" l="1"/>
  <c r="I310" i="8"/>
  <c r="G311" i="8" l="1"/>
  <c r="J311" i="8" s="1"/>
  <c r="E311" i="8"/>
  <c r="H311" i="8" l="1"/>
  <c r="K311" i="8" l="1"/>
  <c r="I311" i="8"/>
  <c r="G312" i="8" l="1"/>
  <c r="J312" i="8" s="1"/>
  <c r="E312" i="8"/>
  <c r="H312" i="8" l="1"/>
  <c r="K312" i="8" l="1"/>
  <c r="I312" i="8"/>
  <c r="G313" i="8" l="1"/>
  <c r="J313" i="8" s="1"/>
  <c r="E313" i="8"/>
  <c r="H313" i="8" l="1"/>
  <c r="K313" i="8" l="1"/>
  <c r="I313" i="8"/>
  <c r="G314" i="8" l="1"/>
  <c r="J314" i="8" s="1"/>
  <c r="E314" i="8"/>
  <c r="H314" i="8" l="1"/>
  <c r="K314" i="8" l="1"/>
  <c r="I314" i="8"/>
  <c r="G315" i="8" l="1"/>
  <c r="J315" i="8" s="1"/>
  <c r="E315" i="8"/>
  <c r="H315" i="8" l="1"/>
  <c r="K315" i="8" l="1"/>
  <c r="I315" i="8"/>
  <c r="G316" i="8" l="1"/>
  <c r="J316" i="8" s="1"/>
  <c r="E316" i="8"/>
  <c r="H316" i="8" l="1"/>
  <c r="K316" i="8" l="1"/>
  <c r="I316" i="8"/>
  <c r="G317" i="8" l="1"/>
  <c r="J317" i="8" s="1"/>
  <c r="E317" i="8"/>
  <c r="H317" i="8" l="1"/>
  <c r="K317" i="8" l="1"/>
  <c r="I317" i="8"/>
  <c r="G318" i="8" l="1"/>
  <c r="J318" i="8" s="1"/>
  <c r="E318" i="8"/>
  <c r="H318" i="8" l="1"/>
  <c r="K318" i="8" l="1"/>
  <c r="I318" i="8"/>
  <c r="G319" i="8" l="1"/>
  <c r="J319" i="8" s="1"/>
  <c r="E319" i="8"/>
  <c r="H319" i="8" l="1"/>
  <c r="K319" i="8" l="1"/>
  <c r="I319" i="8"/>
  <c r="G320" i="8" l="1"/>
  <c r="J320" i="8" s="1"/>
  <c r="E320" i="8"/>
  <c r="H320" i="8" l="1"/>
  <c r="K320" i="8" l="1"/>
  <c r="I320" i="8"/>
  <c r="G321" i="8" l="1"/>
  <c r="J321" i="8" s="1"/>
  <c r="E321" i="8"/>
  <c r="H321" i="8" l="1"/>
  <c r="K321" i="8" l="1"/>
  <c r="I321" i="8"/>
  <c r="G322" i="8" l="1"/>
  <c r="J322" i="8" s="1"/>
  <c r="E322" i="8"/>
  <c r="H322" i="8" l="1"/>
  <c r="K322" i="8" l="1"/>
  <c r="I322" i="8"/>
  <c r="G323" i="8" l="1"/>
  <c r="J323" i="8" s="1"/>
  <c r="E323" i="8"/>
  <c r="H323" i="8" l="1"/>
  <c r="K323" i="8" l="1"/>
  <c r="I323" i="8"/>
  <c r="G324" i="8" l="1"/>
  <c r="J324" i="8" s="1"/>
  <c r="E324" i="8"/>
  <c r="H324" i="8" l="1"/>
  <c r="K324" i="8" l="1"/>
  <c r="I324" i="8"/>
  <c r="G325" i="8" l="1"/>
  <c r="J325" i="8" s="1"/>
  <c r="E325" i="8"/>
  <c r="H325" i="8" l="1"/>
  <c r="K325" i="8" l="1"/>
  <c r="I325" i="8"/>
  <c r="G326" i="8" l="1"/>
  <c r="J326" i="8" s="1"/>
  <c r="E326" i="8"/>
  <c r="H326" i="8" l="1"/>
  <c r="K326" i="8" l="1"/>
  <c r="I326" i="8"/>
  <c r="G327" i="8" l="1"/>
  <c r="J327" i="8" s="1"/>
  <c r="E327" i="8"/>
  <c r="H327" i="8" l="1"/>
  <c r="K327" i="8" l="1"/>
  <c r="I327" i="8"/>
  <c r="G328" i="8" l="1"/>
  <c r="J328" i="8" s="1"/>
  <c r="E328" i="8"/>
  <c r="H328" i="8" l="1"/>
  <c r="K328" i="8" l="1"/>
  <c r="I328" i="8"/>
  <c r="G329" i="8" l="1"/>
  <c r="J329" i="8" s="1"/>
  <c r="E329" i="8"/>
  <c r="H329" i="8" l="1"/>
  <c r="K329" i="8" l="1"/>
  <c r="I329" i="8"/>
  <c r="G330" i="8" l="1"/>
  <c r="J330" i="8" s="1"/>
  <c r="E330" i="8"/>
  <c r="H330" i="8" l="1"/>
  <c r="K330" i="8" l="1"/>
  <c r="I330" i="8"/>
  <c r="G331" i="8" l="1"/>
  <c r="J331" i="8" s="1"/>
  <c r="E331" i="8"/>
  <c r="H331" i="8" l="1"/>
  <c r="K331" i="8" l="1"/>
  <c r="I331" i="8"/>
  <c r="G332" i="8" l="1"/>
  <c r="J332" i="8" s="1"/>
  <c r="E332" i="8"/>
  <c r="H332" i="8" l="1"/>
  <c r="K332" i="8" l="1"/>
  <c r="I332" i="8"/>
  <c r="G333" i="8" l="1"/>
  <c r="J333" i="8" s="1"/>
  <c r="E333" i="8"/>
  <c r="H333" i="8" l="1"/>
  <c r="K333" i="8" l="1"/>
  <c r="I333" i="8"/>
  <c r="G334" i="8" l="1"/>
  <c r="J334" i="8" s="1"/>
  <c r="E334" i="8"/>
  <c r="H334" i="8" l="1"/>
  <c r="K334" i="8" l="1"/>
  <c r="I334" i="8"/>
  <c r="G335" i="8" l="1"/>
  <c r="J335" i="8" s="1"/>
  <c r="E335" i="8"/>
  <c r="H335" i="8" l="1"/>
  <c r="K335" i="8" l="1"/>
  <c r="I335" i="8"/>
  <c r="G336" i="8" l="1"/>
  <c r="J336" i="8" s="1"/>
  <c r="E336" i="8"/>
  <c r="H336" i="8" l="1"/>
  <c r="K336" i="8" l="1"/>
  <c r="I336" i="8"/>
  <c r="G337" i="8" l="1"/>
  <c r="J337" i="8" s="1"/>
  <c r="E337" i="8"/>
  <c r="H337" i="8" l="1"/>
  <c r="K337" i="8" l="1"/>
  <c r="I337" i="8"/>
  <c r="G338" i="8" l="1"/>
  <c r="J338" i="8" s="1"/>
  <c r="E338" i="8"/>
  <c r="H338" i="8" l="1"/>
  <c r="K338" i="8" l="1"/>
  <c r="I338" i="8"/>
  <c r="G339" i="8" l="1"/>
  <c r="J339" i="8" s="1"/>
  <c r="E339" i="8"/>
  <c r="H339" i="8" l="1"/>
  <c r="K339" i="8" l="1"/>
  <c r="I339" i="8"/>
  <c r="G340" i="8" l="1"/>
  <c r="J340" i="8" s="1"/>
  <c r="E340" i="8"/>
  <c r="H340" i="8" l="1"/>
  <c r="K340" i="8" l="1"/>
  <c r="I340" i="8"/>
  <c r="G341" i="8" l="1"/>
  <c r="J341" i="8" s="1"/>
  <c r="E341" i="8"/>
  <c r="H341" i="8" l="1"/>
  <c r="K341" i="8" l="1"/>
  <c r="I341" i="8"/>
  <c r="G342" i="8" l="1"/>
  <c r="J342" i="8" s="1"/>
  <c r="E342" i="8"/>
  <c r="H342" i="8" l="1"/>
  <c r="K342" i="8" l="1"/>
  <c r="I342" i="8"/>
  <c r="G343" i="8" l="1"/>
  <c r="J343" i="8" s="1"/>
  <c r="E343" i="8"/>
  <c r="H343" i="8" l="1"/>
  <c r="K343" i="8" l="1"/>
  <c r="I343" i="8"/>
  <c r="G344" i="8" l="1"/>
  <c r="J344" i="8" s="1"/>
  <c r="E344" i="8"/>
  <c r="H344" i="8" l="1"/>
  <c r="K344" i="8" l="1"/>
  <c r="I344" i="8"/>
  <c r="G345" i="8" l="1"/>
  <c r="J345" i="8" s="1"/>
  <c r="E345" i="8"/>
  <c r="H345" i="8" l="1"/>
  <c r="K345" i="8" l="1"/>
  <c r="I345" i="8"/>
  <c r="G346" i="8" l="1"/>
  <c r="J346" i="8" s="1"/>
  <c r="E346" i="8"/>
  <c r="H346" i="8" l="1"/>
  <c r="K346" i="8" l="1"/>
  <c r="I346" i="8"/>
  <c r="G347" i="8" l="1"/>
  <c r="J347" i="8" s="1"/>
  <c r="E347" i="8"/>
  <c r="H347" i="8" l="1"/>
  <c r="K347" i="8" l="1"/>
  <c r="I347" i="8"/>
  <c r="G348" i="8" l="1"/>
  <c r="J348" i="8" s="1"/>
  <c r="E348" i="8"/>
  <c r="H348" i="8" l="1"/>
  <c r="K348" i="8" l="1"/>
  <c r="I348" i="8"/>
  <c r="G349" i="8" l="1"/>
  <c r="J349" i="8" s="1"/>
  <c r="E349" i="8"/>
  <c r="H349" i="8" l="1"/>
  <c r="K349" i="8" l="1"/>
  <c r="I349" i="8"/>
  <c r="G350" i="8" l="1"/>
  <c r="J350" i="8" s="1"/>
  <c r="E350" i="8"/>
  <c r="H350" i="8" l="1"/>
  <c r="K350" i="8" l="1"/>
  <c r="I350" i="8"/>
  <c r="G351" i="8" l="1"/>
  <c r="J351" i="8" s="1"/>
  <c r="E351" i="8"/>
  <c r="H351" i="8" l="1"/>
  <c r="K351" i="8" l="1"/>
  <c r="I351" i="8"/>
  <c r="G352" i="8" l="1"/>
  <c r="J352" i="8" s="1"/>
  <c r="E352" i="8"/>
  <c r="H352" i="8" l="1"/>
  <c r="K352" i="8" l="1"/>
  <c r="I352" i="8"/>
  <c r="G353" i="8" l="1"/>
  <c r="J353" i="8" s="1"/>
  <c r="E353" i="8"/>
  <c r="H353" i="8" l="1"/>
  <c r="K353" i="8" l="1"/>
  <c r="I353" i="8"/>
  <c r="G354" i="8" l="1"/>
  <c r="J354" i="8" s="1"/>
  <c r="E354" i="8"/>
  <c r="H354" i="8" l="1"/>
  <c r="K354" i="8" l="1"/>
  <c r="I354" i="8"/>
  <c r="G355" i="8" l="1"/>
  <c r="J355" i="8" s="1"/>
  <c r="E355" i="8"/>
  <c r="H355" i="8" l="1"/>
  <c r="K355" i="8" l="1"/>
  <c r="I355" i="8"/>
  <c r="G356" i="8" l="1"/>
  <c r="J356" i="8" s="1"/>
  <c r="E356" i="8"/>
  <c r="H356" i="8" l="1"/>
  <c r="K356" i="8" l="1"/>
  <c r="I356" i="8"/>
  <c r="G357" i="8" l="1"/>
  <c r="J357" i="8" s="1"/>
  <c r="E357" i="8"/>
  <c r="H357" i="8" l="1"/>
  <c r="K357" i="8" l="1"/>
  <c r="I357" i="8"/>
  <c r="G358" i="8" l="1"/>
  <c r="J358" i="8" s="1"/>
  <c r="E358" i="8"/>
  <c r="H358" i="8" l="1"/>
  <c r="K358" i="8" l="1"/>
  <c r="I358" i="8"/>
  <c r="G359" i="8" l="1"/>
  <c r="J359" i="8" s="1"/>
  <c r="E359" i="8"/>
  <c r="H359" i="8" l="1"/>
  <c r="K359" i="8" l="1"/>
  <c r="I359" i="8"/>
  <c r="G360" i="8" l="1"/>
  <c r="J360" i="8" s="1"/>
  <c r="E360" i="8"/>
  <c r="H360" i="8" l="1"/>
  <c r="K360" i="8" l="1"/>
  <c r="I360" i="8"/>
  <c r="G361" i="8" l="1"/>
  <c r="J361" i="8" s="1"/>
  <c r="E361" i="8"/>
  <c r="H361" i="8" l="1"/>
  <c r="K361" i="8" l="1"/>
  <c r="I361" i="8"/>
  <c r="G362" i="8" l="1"/>
  <c r="J362" i="8" s="1"/>
  <c r="E362" i="8"/>
  <c r="H362" i="8" l="1"/>
  <c r="K362" i="8" l="1"/>
  <c r="I362" i="8"/>
  <c r="G363" i="8" l="1"/>
  <c r="J363" i="8" s="1"/>
  <c r="E363" i="8"/>
  <c r="H363" i="8" l="1"/>
  <c r="K363" i="8" l="1"/>
  <c r="I363" i="8"/>
  <c r="G364" i="8" l="1"/>
  <c r="J364" i="8" s="1"/>
  <c r="E364" i="8"/>
  <c r="H364" i="8" l="1"/>
  <c r="K364" i="8" l="1"/>
  <c r="I364" i="8"/>
  <c r="G365" i="8" l="1"/>
  <c r="J365" i="8" s="1"/>
  <c r="E365" i="8"/>
  <c r="H365" i="8" l="1"/>
  <c r="K365" i="8" l="1"/>
  <c r="I365" i="8"/>
  <c r="G366" i="8" l="1"/>
  <c r="J366" i="8" s="1"/>
  <c r="E366" i="8"/>
  <c r="H366" i="8" l="1"/>
  <c r="K366" i="8" l="1"/>
  <c r="I366" i="8"/>
  <c r="G367" i="8" l="1"/>
  <c r="J367" i="8" s="1"/>
  <c r="E367" i="8"/>
  <c r="H367" i="8" l="1"/>
  <c r="K367" i="8" l="1"/>
  <c r="I367" i="8"/>
  <c r="G368" i="8" l="1"/>
  <c r="J368" i="8" s="1"/>
  <c r="E368" i="8"/>
  <c r="H368" i="8" l="1"/>
  <c r="K368" i="8" l="1"/>
  <c r="I368" i="8"/>
  <c r="G369" i="8" l="1"/>
  <c r="J369" i="8" s="1"/>
  <c r="E369" i="8"/>
  <c r="H369" i="8" l="1"/>
  <c r="K369" i="8" l="1"/>
  <c r="I369" i="8"/>
  <c r="G370" i="8" l="1"/>
  <c r="J370" i="8" s="1"/>
  <c r="E370" i="8"/>
  <c r="H370" i="8" l="1"/>
  <c r="K370" i="8" l="1"/>
  <c r="I370" i="8"/>
  <c r="G371" i="8" l="1"/>
  <c r="J371" i="8" s="1"/>
  <c r="E371" i="8"/>
  <c r="H371" i="8" l="1"/>
  <c r="K371" i="8" l="1"/>
  <c r="I371" i="8"/>
  <c r="G372" i="8" l="1"/>
  <c r="J372" i="8" s="1"/>
  <c r="E372" i="8"/>
  <c r="H372" i="8" l="1"/>
  <c r="K372" i="8" l="1"/>
  <c r="I372" i="8"/>
  <c r="G373" i="8" l="1"/>
  <c r="J373" i="8" s="1"/>
  <c r="E373" i="8"/>
  <c r="H373" i="8" l="1"/>
  <c r="K373" i="8" l="1"/>
  <c r="I373" i="8"/>
  <c r="G374" i="8" l="1"/>
  <c r="J374" i="8" s="1"/>
  <c r="E374" i="8"/>
  <c r="H374" i="8" l="1"/>
  <c r="K374" i="8" l="1"/>
  <c r="I374" i="8"/>
  <c r="G375" i="8" l="1"/>
  <c r="J375" i="8" s="1"/>
  <c r="E375" i="8"/>
  <c r="H375" i="8" l="1"/>
  <c r="K375" i="8" s="1"/>
  <c r="I37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Meyers</author>
  </authors>
  <commentList>
    <comment ref="P5" authorId="0" shapeId="0" xr:uid="{C4239C1F-26A1-433E-A419-51B6506706C4}">
      <text>
        <r>
          <rPr>
            <b/>
            <sz val="9"/>
            <color indexed="81"/>
            <rFont val="Tahoma"/>
            <family val="2"/>
          </rPr>
          <t>Purchase Price, Initial Repairs/Improvements x 2, Real Estate Appreciation</t>
        </r>
      </text>
    </comment>
    <comment ref="P6" authorId="0" shapeId="0" xr:uid="{D48D6C07-1904-4068-BC85-ECD53FD7A830}">
      <text>
        <r>
          <rPr>
            <b/>
            <sz val="9"/>
            <color indexed="81"/>
            <rFont val="Tahoma"/>
            <family val="2"/>
          </rPr>
          <t>Rental Income plus Rent Appreciation less Months without Income</t>
        </r>
      </text>
    </comment>
    <comment ref="P7" authorId="0" shapeId="0" xr:uid="{4C292C4D-2F1E-47FE-9F1B-FB47E0FB3224}">
      <text>
        <r>
          <rPr>
            <b/>
            <sz val="9"/>
            <color indexed="81"/>
            <rFont val="Tahoma"/>
            <family val="2"/>
          </rPr>
          <t>Monthly Payment, Property Tax, Insurance, Utilities.</t>
        </r>
      </text>
    </comment>
    <comment ref="C8" authorId="0" shapeId="0" xr:uid="{B7417339-FD75-48AE-B4E0-E5B1405AC944}">
      <text>
        <r>
          <rPr>
            <b/>
            <sz val="9"/>
            <color indexed="81"/>
            <rFont val="Tahoma"/>
            <family val="2"/>
          </rPr>
          <t>This value will be doubled and added to the Purchase Price to determine Value of Property in Profitability at 10 Years</t>
        </r>
      </text>
    </comment>
    <comment ref="P10" authorId="0" shapeId="0" xr:uid="{C4E2941B-17DB-49B9-8384-23EEC4EDF2C0}">
      <text>
        <r>
          <rPr>
            <b/>
            <sz val="9"/>
            <color indexed="81"/>
            <rFont val="Tahoma"/>
            <family val="2"/>
          </rPr>
          <t>Value of Property less Real Estate Commission less Loan Value plus Cumulative Rent</t>
        </r>
      </text>
    </comment>
    <comment ref="P11" authorId="0" shapeId="0" xr:uid="{699CD379-14D9-4A52-BB4E-7FE47DAE98DF}">
      <text>
        <r>
          <rPr>
            <b/>
            <sz val="9"/>
            <color indexed="81"/>
            <rFont val="Tahoma"/>
            <family val="2"/>
          </rPr>
          <t>Down Payment, Initial Repairs/Improvements,Maintenance 10 Years, Cumulative Expenses</t>
        </r>
      </text>
    </comment>
    <comment ref="P12" authorId="0" shapeId="0" xr:uid="{532ACFF7-38EF-4127-A0B1-828A732F54C7}">
      <text>
        <r>
          <rPr>
            <b/>
            <sz val="9"/>
            <color indexed="81"/>
            <rFont val="Tahoma"/>
            <family val="2"/>
          </rPr>
          <t>Adjusted Gross Profit less Total Outlay</t>
        </r>
      </text>
    </comment>
    <comment ref="P13" authorId="0" shapeId="0" xr:uid="{3CBD78B6-7483-4FE9-87DE-69D4D0A8E60B}">
      <text>
        <r>
          <rPr>
            <b/>
            <sz val="9"/>
            <color indexed="81"/>
            <rFont val="Tahoma"/>
            <family val="2"/>
          </rPr>
          <t>Net Profit divided by Total Outlay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author>
    <author>Jon</author>
  </authors>
  <commentList>
    <comment ref="D8" authorId="0" shapeId="0" xr:uid="{242DEFF8-0D44-4F3C-8694-F001328A0922}">
      <text>
        <r>
          <rPr>
            <b/>
            <sz val="9"/>
            <color indexed="81"/>
            <rFont val="Tahoma"/>
            <family val="2"/>
          </rPr>
          <t xml:space="preserve">This will be a calculation where Maturity Date - Start Date determines Term. </t>
        </r>
      </text>
    </comment>
    <comment ref="E15" authorId="1" shapeId="0" xr:uid="{1FDEA075-1043-48D1-8B52-7A7D6A9EBF92}">
      <text>
        <r>
          <rPr>
            <sz val="9"/>
            <color indexed="81"/>
            <rFont val="Tahoma"/>
            <family val="2"/>
          </rPr>
          <t>This value is included here for the IRR (Internal Rate of Return) function.</t>
        </r>
      </text>
    </comment>
  </commentList>
</comments>
</file>

<file path=xl/sharedStrings.xml><?xml version="1.0" encoding="utf-8"?>
<sst xmlns="http://schemas.openxmlformats.org/spreadsheetml/2006/main" count="608" uniqueCount="232">
  <si>
    <t>Loan</t>
  </si>
  <si>
    <t>Property Tax</t>
  </si>
  <si>
    <t>Ins and Util</t>
  </si>
  <si>
    <t>Monthly Payment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</si>
  <si>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</si>
  <si>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</si>
  <si>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</si>
  <si>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</si>
  <si>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</si>
  <si>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</si>
  <si>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</si>
  <si>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</si>
  <si>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</si>
  <si>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</si>
  <si>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</si>
  <si>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</si>
  <si>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</si>
  <si>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</si>
  <si>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</si>
  <si>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</si>
  <si>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</si>
  <si>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</si>
  <si>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</si>
  <si>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</si>
  <si>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</si>
  <si>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</si>
  <si>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</si>
  <si>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</si>
  <si>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</si>
  <si>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</si>
  <si>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</si>
  <si>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</si>
  <si>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</si>
  <si>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</si>
  <si>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</si>
  <si>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</si>
  <si>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</si>
  <si>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</si>
  <si>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</si>
  <si>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</si>
  <si>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</si>
  <si>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</si>
  <si>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</si>
  <si>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</si>
  <si>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</si>
  <si>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</si>
  <si>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</si>
  <si>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</si>
  <si>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</si>
  <si>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</si>
  <si>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</si>
  <si>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</si>
  <si>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</si>
  <si>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</si>
  <si>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</si>
  <si>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</si>
  <si>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</si>
  <si>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</si>
  <si>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</si>
  <si>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</si>
  <si>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</si>
  <si>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</si>
  <si>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</si>
  <si>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</si>
  <si>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 61</t>
  </si>
  <si>
    <t>Month 62</t>
  </si>
  <si>
    <t>Month 63</t>
  </si>
  <si>
    <t>Month 64</t>
  </si>
  <si>
    <t>Month 65</t>
  </si>
  <si>
    <t>Month 66</t>
  </si>
  <si>
    <t>Month 67</t>
  </si>
  <si>
    <t>Month 68</t>
  </si>
  <si>
    <t>Month 69</t>
  </si>
  <si>
    <t>Month 70</t>
  </si>
  <si>
    <t>Month 71</t>
  </si>
  <si>
    <t>Month 72</t>
  </si>
  <si>
    <t>Month 73</t>
  </si>
  <si>
    <t>Month 74</t>
  </si>
  <si>
    <t>Month 75</t>
  </si>
  <si>
    <t>Month 76</t>
  </si>
  <si>
    <t>Month 77</t>
  </si>
  <si>
    <t>Month 78</t>
  </si>
  <si>
    <t>Month 79</t>
  </si>
  <si>
    <t>Month 80</t>
  </si>
  <si>
    <t>Month 81</t>
  </si>
  <si>
    <t>Month 82</t>
  </si>
  <si>
    <t>Month 83</t>
  </si>
  <si>
    <t>Month 84</t>
  </si>
  <si>
    <t>Month 85</t>
  </si>
  <si>
    <t>Month 86</t>
  </si>
  <si>
    <t>Month 87</t>
  </si>
  <si>
    <t>Month 88</t>
  </si>
  <si>
    <t>Month 89</t>
  </si>
  <si>
    <t>Month 90</t>
  </si>
  <si>
    <t>Month 91</t>
  </si>
  <si>
    <t>Month 92</t>
  </si>
  <si>
    <t>Month 93</t>
  </si>
  <si>
    <t>Month 94</t>
  </si>
  <si>
    <t>Month 95</t>
  </si>
  <si>
    <t>Month 96</t>
  </si>
  <si>
    <t>Month 97</t>
  </si>
  <si>
    <t>Month 98</t>
  </si>
  <si>
    <t>Month 99</t>
  </si>
  <si>
    <t>Month 100</t>
  </si>
  <si>
    <t>Month 101</t>
  </si>
  <si>
    <t>Month 102</t>
  </si>
  <si>
    <t>Month 103</t>
  </si>
  <si>
    <t>Month 104</t>
  </si>
  <si>
    <t>Month 105</t>
  </si>
  <si>
    <t>Month 106</t>
  </si>
  <si>
    <t>Month 107</t>
  </si>
  <si>
    <t>Month 108</t>
  </si>
  <si>
    <t>Month 109</t>
  </si>
  <si>
    <t>Month 110</t>
  </si>
  <si>
    <t>Month 111</t>
  </si>
  <si>
    <t>Month 112</t>
  </si>
  <si>
    <t>Month 113</t>
  </si>
  <si>
    <t>Month 114</t>
  </si>
  <si>
    <t>Month 115</t>
  </si>
  <si>
    <t>Month 116</t>
  </si>
  <si>
    <t>Month 117</t>
  </si>
  <si>
    <t>Month 118</t>
  </si>
  <si>
    <t>Month 119</t>
  </si>
  <si>
    <t>Month 120</t>
  </si>
  <si>
    <t>Month</t>
  </si>
  <si>
    <t>Real Estate Appreciation</t>
  </si>
  <si>
    <t>Rent Collected</t>
  </si>
  <si>
    <t>Cumulative Rent</t>
  </si>
  <si>
    <t>Cumulative Expenses</t>
  </si>
  <si>
    <t>Value of Investment</t>
  </si>
  <si>
    <t>Value of Income</t>
  </si>
  <si>
    <t>Difference</t>
  </si>
  <si>
    <t>Loan Value</t>
  </si>
  <si>
    <t>Rent Appreciation</t>
  </si>
  <si>
    <t xml:space="preserve">Loan Rate </t>
  </si>
  <si>
    <t>Rental Income</t>
  </si>
  <si>
    <t>Expenses</t>
  </si>
  <si>
    <t>Investment Appreciation</t>
  </si>
  <si>
    <t>Total Equity</t>
  </si>
  <si>
    <t>Fire</t>
  </si>
  <si>
    <t>Earthquake</t>
  </si>
  <si>
    <t>Umbrella</t>
  </si>
  <si>
    <t>Flood</t>
  </si>
  <si>
    <t>Monthly P &amp; I</t>
  </si>
  <si>
    <t>Utilities</t>
  </si>
  <si>
    <t>Breakeven Analysis</t>
  </si>
  <si>
    <t>CAP Rate</t>
  </si>
  <si>
    <t>Total Expenses</t>
  </si>
  <si>
    <t>Real Estate Investment</t>
  </si>
  <si>
    <t>Investment</t>
  </si>
  <si>
    <t>Income</t>
  </si>
  <si>
    <t>Monthly Property Tax $</t>
  </si>
  <si>
    <t>Annual Property Tax %</t>
  </si>
  <si>
    <t>Total Insurance and Utilities</t>
  </si>
  <si>
    <t>Purchase Price</t>
  </si>
  <si>
    <t>Down Payment</t>
  </si>
  <si>
    <t>TOTAL MONTHLY EXPENSES</t>
  </si>
  <si>
    <t>Value of Property</t>
  </si>
  <si>
    <t>Loan Information</t>
  </si>
  <si>
    <t>Rate Adjustments</t>
  </si>
  <si>
    <t>Rate</t>
  </si>
  <si>
    <t>As Of …</t>
  </si>
  <si>
    <t>Initial Loan Amount</t>
  </si>
  <si>
    <t>Interest Rate (or APR%)</t>
  </si>
  <si>
    <t xml:space="preserve">New Rates </t>
  </si>
  <si>
    <t>Start Date</t>
  </si>
  <si>
    <t>End Date</t>
  </si>
  <si>
    <t xml:space="preserve">Term (years) </t>
  </si>
  <si>
    <t xml:space="preserve">Starting monthly payment </t>
  </si>
  <si>
    <t>Amortization Schedule</t>
  </si>
  <si>
    <t>[42]</t>
  </si>
  <si>
    <t>No.</t>
  </si>
  <si>
    <t>Payment Date</t>
  </si>
  <si>
    <t>Interest Rate</t>
  </si>
  <si>
    <t>Payment Due</t>
  </si>
  <si>
    <t>Extra Payment</t>
  </si>
  <si>
    <t>Interest</t>
  </si>
  <si>
    <t>Principal</t>
  </si>
  <si>
    <t>Balance</t>
  </si>
  <si>
    <t>Cumulative Interest</t>
  </si>
  <si>
    <t>Cumulative Principal</t>
  </si>
  <si>
    <t xml:space="preserve"> - </t>
  </si>
  <si>
    <t>Monthly PMI</t>
  </si>
  <si>
    <t>Total Mortgage</t>
  </si>
  <si>
    <t>Initial Repairs/Improvements</t>
  </si>
  <si>
    <t>Mortgage</t>
  </si>
  <si>
    <t>Total Mortgage Expense</t>
  </si>
  <si>
    <t>Insurance</t>
  </si>
  <si>
    <t>Loan Start Date</t>
  </si>
  <si>
    <t>Loan End Date</t>
  </si>
  <si>
    <t>Real Estate Commission</t>
  </si>
  <si>
    <t>Total Outlay</t>
  </si>
  <si>
    <t>Net Profit 10 Years</t>
  </si>
  <si>
    <t>Adjusted Gross Profit</t>
  </si>
  <si>
    <t>Annual Return on Investment</t>
  </si>
  <si>
    <t>Homeowners</t>
  </si>
  <si>
    <t>Expected Maintenance</t>
  </si>
  <si>
    <r>
      <t xml:space="preserve">Months without Income </t>
    </r>
    <r>
      <rPr>
        <b/>
        <sz val="8"/>
        <rFont val="Calibri"/>
        <family val="2"/>
        <scheme val="minor"/>
      </rPr>
      <t>(up to 11)</t>
    </r>
  </si>
  <si>
    <t>Profitability at 10 Years</t>
  </si>
  <si>
    <t>Only fill in values in WHITE CELLS. Other cells contain formulas.</t>
  </si>
  <si>
    <t xml:space="preserve"> </t>
  </si>
  <si>
    <t>assetplanet.com</t>
  </si>
  <si>
    <t>Limitation of Liability</t>
  </si>
  <si>
    <t>Asset Planet Terms of Use Free Software Downloads</t>
  </si>
  <si>
    <t>These Mobile Terms of Use ("Agreement") are a binding legal contract between you (either an individual or a legal entity), henceforth known as User, on the one hand, and Asset Planet Inc, herein known as “Company, Us, Our or We”. By downloading, installing, accessing or using our software (the "Asset Planet) you will be bound by the terms of this Agreement. If you do not agree to the terms of this Agreement, Asset Planet is not willing to grant you any right to use or access our free download software</t>
  </si>
  <si>
    <t>Scope of License</t>
  </si>
  <si>
    <r>
      <t>a)</t>
    </r>
    <r>
      <rPr>
        <sz val="7"/>
        <rFont val="Times New Roman"/>
        <family val="1"/>
      </rPr>
      <t xml:space="preserve">      </t>
    </r>
    <r>
      <rPr>
        <sz val="12"/>
        <rFont val="Calibri"/>
        <family val="2"/>
      </rPr>
      <t>You are granted a non-exclusive, personal, revocable, non- transferable license to use the Asset Planet Free Software Download on the mobile device for which it is provided and that you own or control, subject to any terms of service, usage rules, or other terms and conditions provided by the 3rd Parties.</t>
    </r>
  </si>
  <si>
    <r>
      <t>b)</t>
    </r>
    <r>
      <rPr>
        <sz val="7"/>
        <rFont val="Times New Roman"/>
        <family val="1"/>
      </rPr>
      <t xml:space="preserve">     </t>
    </r>
    <r>
      <rPr>
        <sz val="12"/>
        <rFont val="Calibri"/>
        <family val="2"/>
      </rPr>
      <t>You agree to use the Asset Planet Free Software Download, and all related software provided to you by Asset Planet, solely to access and use the services of Asset Planet and agree not to modify, decompile, reverse engineer, or create derivative works of the Asset Planet. Except as otherwise required by applicable law or regulation, Asset Planet at any time in their sole discretion without prior notice, may (i) terminate your use and license of the Asset Planet Free Software, (ii) expand, reduce or suspend the type and or dollar amounts of transactions allowed using the Asset Planet Free Software, (iii) change the enrollment process and transaction limits associated with it, (iv) update, revise, or modify the Asset Planet Free Software Download, or (v) discontinue support for the Asset Planet Free Software Download.</t>
    </r>
  </si>
  <si>
    <t>c)      The Asset Planet Free Software Download is licensed, not sold. It is owned, as applicable, by Asset Planet, their affiliates, agents or licensors and is protected by United States copyright laws and international treaty provisions. Except for the limited license expressly granted in this Agreement, their affiliates, agents or licensors reserve all right, title, and interest in and to the Asset Planet Free Software. All content, trademarks, services marks, trade names, logos, and icons are proprietary to Asset Planet, their affiliates, agents or licensors. You may not remove any proprietary notices (e.g., copyright and trademark notices) from the Asset Planet Free Software Download. Pursuant to Section 512(c)(2) of the Copyright Revision Act, as enacted through the Digital Millennium Copyright Act, Asset Planet designate an agent as described within the "Copyright Notice" link on www.AssetPlanet.com, to receive notifications of claimed infringement.</t>
  </si>
  <si>
    <r>
      <t>d)</t>
    </r>
    <r>
      <rPr>
        <sz val="7"/>
        <rFont val="Times New Roman"/>
        <family val="1"/>
      </rPr>
      <t xml:space="preserve">     </t>
    </r>
    <r>
      <rPr>
        <sz val="12"/>
        <rFont val="Calibri"/>
        <family val="2"/>
      </rPr>
      <t>You hereby represent and warrant (i) you are not located in a country that is subject to a U.S. Government embargo, or that has been designated by the U.S. Government as a "terrorist supporting" country; and (ii) you are not listed on any U.S. Government list of prohibited or restricted parties.</t>
    </r>
  </si>
  <si>
    <t>Application Updates</t>
  </si>
  <si>
    <r>
      <t>a)</t>
    </r>
    <r>
      <rPr>
        <sz val="7"/>
        <rFont val="Times New Roman"/>
        <family val="1"/>
      </rPr>
      <t xml:space="preserve">     </t>
    </r>
    <r>
      <rPr>
        <sz val="12"/>
        <rFont val="Calibri"/>
        <family val="2"/>
      </rPr>
      <t>Asset Planet may require you to update your version of the Asset Planet Free Software Download at any time. While every effort will be made to retain your personal settings and preferences, there is still the possibility that they may be lost.</t>
    </r>
  </si>
  <si>
    <t>Privacy/Security</t>
  </si>
  <si>
    <r>
      <t>a)</t>
    </r>
    <r>
      <rPr>
        <sz val="7"/>
        <rFont val="Times New Roman"/>
        <family val="1"/>
      </rPr>
      <t xml:space="preserve">     </t>
    </r>
    <r>
      <rPr>
        <sz val="12"/>
        <rFont val="Calibri"/>
        <family val="2"/>
      </rPr>
      <t>Use of the Asset Planet Free Software Download involves the electronic transmission of information across the networks of your wireless service provider. Because Asset Planet does not operate or control the wireless networks used to access your account, Asset Planet is not responsible for the privacy or security of wireless data transmissions. Use only reputable service providers and check with your wireless service provider for information about its privacy and security practices. For additional information about privacy and security, review the "Privacy" and the links located within the Asset Planet Free Software.</t>
    </r>
  </si>
  <si>
    <t>Information Database Storage 3rd Party</t>
  </si>
  <si>
    <t>a)     Asset Planet does not currently store User data on their own service choosing instead to utilize 3rd Party service providers.  These providers have their own protocols for security, redundancy, and optimization.  Asset Planet offers no guarantees of any 3rd Party for information breach or other instances of incursion, disruption or other unintended examples of user data compromise or lack of access.  For more detailed explanation of how User data is stored and retrieved refer to our Privacy Policy found on www.AssetPlanet.com.</t>
  </si>
  <si>
    <t>Date Input By User</t>
  </si>
  <si>
    <r>
      <t>a)</t>
    </r>
    <r>
      <rPr>
        <sz val="7"/>
        <rFont val="Times New Roman"/>
        <family val="1"/>
      </rPr>
      <t xml:space="preserve">     </t>
    </r>
    <r>
      <rPr>
        <sz val="12"/>
        <rFont val="Calibri"/>
        <family val="2"/>
      </rPr>
      <t xml:space="preserve">Data created by User is not controlled or Supervised by Asset Planet and is imputed solely by the User of each Free Software of Asset Planet Download.  </t>
    </r>
  </si>
  <si>
    <t>Formula Accuracy Errors &amp; Omissions</t>
  </si>
  <si>
    <r>
      <t>a)</t>
    </r>
    <r>
      <rPr>
        <sz val="7"/>
        <rFont val="Times New Roman"/>
        <family val="1"/>
      </rPr>
      <t xml:space="preserve">     </t>
    </r>
    <r>
      <rPr>
        <sz val="12"/>
        <rFont val="Calibri"/>
        <family val="2"/>
      </rPr>
      <t>Asset Planet applications may contain mathematical formulas that provide various functions that may include (but not limited to); adding, subtracting, dividing, multiplying, amortization schedules, appreciation/depreciation formulas, and more.  Asset Planet provides constant best efforts to make sure all formulas are accurate but cannot guarantee the accuracy of formula results.  We ask Users TO REPORT A BUG immediately if they discover an error in any formula process.  Asset Planet offers Users rewards and various benefits for reporting bugs (details under our settings for Rewards found within the app-subject to change).  Asset Planet does not offer monetary compensation of any type for Users whose results are not accurate due to errors/omissions or formula mistakes.</t>
    </r>
  </si>
  <si>
    <t>Lost or Corrupted Data</t>
  </si>
  <si>
    <r>
      <t>a)</t>
    </r>
    <r>
      <rPr>
        <sz val="7"/>
        <rFont val="Times New Roman"/>
        <family val="1"/>
      </rPr>
      <t xml:space="preserve">     </t>
    </r>
    <r>
      <rPr>
        <sz val="12"/>
        <rFont val="Calibri"/>
        <family val="2"/>
      </rPr>
      <t>Asset Planet is not responsible for data that has been, lost, stolen, or corrupted by either fault of the User, Asset Planet, 3rd Party or other entity.  Asset Planet takes several measures to prevent this from occurring, but no guarantee exists to User that such occurrence will not happen to them.  In some instances, User of Asset Planet Free Software will have the ability to back-up online, export data a a CSV or other file format, and in some cases a roll back feature should a user accidentally delete data they wish to recover.  These pro-active measures by Asset Planet are not a guarantee of the safety of user information from loss and non-recoverable events.  Asset Planet offers no monetary compensation to User should a loss of data occur.</t>
    </r>
  </si>
  <si>
    <r>
      <t>a)</t>
    </r>
    <r>
      <rPr>
        <sz val="7"/>
        <rFont val="Times New Roman"/>
        <family val="1"/>
      </rPr>
      <t xml:space="preserve">     </t>
    </r>
    <r>
      <rPr>
        <sz val="12"/>
        <rFont val="Calibri"/>
        <family val="2"/>
      </rPr>
      <t>As part of the Asset Planet Free Software Download, you may receive push notifications, text messages, alerts, or other types of messages sent to you outside or inside the Asset Planet Free Software Download ("Push Messages"). You have control over the Push Messages settings and can opt in or out of these Push Messages through the Asset Planet Free Software or through your device’s operating system (with the exception of Urgent Notifications described above). Please be aware that messaging fees may apply depending on the message plan you have with your wireless carrier. Asset Planet disclaims all liability for Push Messages sent erroneously due to technical failures or errors.</t>
    </r>
  </si>
  <si>
    <t>Changes to the Agreement</t>
  </si>
  <si>
    <r>
      <t>a)</t>
    </r>
    <r>
      <rPr>
        <b/>
        <sz val="7"/>
        <rFont val="Times New Roman"/>
        <family val="1"/>
      </rPr>
      <t xml:space="preserve">     </t>
    </r>
    <r>
      <rPr>
        <sz val="12"/>
        <rFont val="Calibri"/>
        <family val="2"/>
      </rPr>
      <t>Asset Planet may revise this Agreement at any time, and you agree to be bound by future revisions. It is your responsibility to visit the Terms of Use section of the Asset Planet Free Software to review the most current terms and conditions.</t>
    </r>
  </si>
  <si>
    <t>General</t>
  </si>
  <si>
    <r>
      <t>a)</t>
    </r>
    <r>
      <rPr>
        <b/>
        <sz val="7"/>
        <rFont val="Times New Roman"/>
        <family val="1"/>
      </rPr>
      <t xml:space="preserve">     </t>
    </r>
    <r>
      <rPr>
        <sz val="12"/>
        <rFont val="Calibri"/>
        <family val="2"/>
      </rPr>
      <t>This Agreement is governed by and construed in accordance with the laws of the State of California, as applied to agreements entered into and wholly performed within the State of California between California residents. Any action or proceeding brought by either party hereto shall be brought only in a state or federal court of competent jurisdiction located in Los Angeles, California and the parties submit to personal jurisdiction of those courts for purposes of any action or proceeding. This Agreement and the related terms referenced above constitute the entire understanding and agreement between us and you with respect to the transactions contemplated in this Agreement and supersedes all prior or contemporaneous oral or written communications with respect to the subject matter of this Agreement, all of which are merged in this Agreement. Except as provided above, this Agreement may not be modified, amended or in any way altered except by an instrument in writing signed by authorized representatives of both parties. In the event any provision of this Agreement is found invalid or unenforceable pursuant to judicial decree, the remainder of this Agreement will remain valid and enforceable according to its terms. Any failure by Asset Planet to strictly enforce any provision of this Agreement will not operate as a waiver of that provision or any subsequent breach of that provision. The disclaimers and limitations of liability will survive any termination or expiration of this Agreement. </t>
    </r>
    <r>
      <rPr>
        <b/>
        <sz val="12"/>
        <rFont val="Calibri"/>
        <family val="2"/>
      </rPr>
      <t>IT IS EXPRESSLY UNDERSTOOD AND AGREED THAT IN THE EVENT ANY REMEDY HEREUNDER IS DETERMINED TO HAVE FAILED OF ITS ESSENTIAL PURPOSE, ALL LIMITATIONS OF LIABILITY AND EXCLUSIONS OF DAMAGES WILL REMAIN IN EFFECT.</t>
    </r>
  </si>
  <si>
    <t>Disclaimer of Warranties</t>
  </si>
  <si>
    <r>
      <t>a)</t>
    </r>
    <r>
      <rPr>
        <sz val="7"/>
        <rFont val="Times New Roman"/>
        <family val="1"/>
      </rPr>
      <t xml:space="preserve">     </t>
    </r>
    <r>
      <rPr>
        <sz val="12"/>
        <rFont val="Calibri"/>
        <family val="2"/>
      </rPr>
      <t>the Asset Planet Free Software Download is provided on an "as-available," "as-is" basis. to the maximum extent permitted by law, Asset Planet and their affiliates, agents, and licensors disclaim all warranties with respect to the Asset Planet Free Software, including, but not limited to, the implied warranties of non-infringement, title, merchantability, quiet enjoyment, quality of information, and fitness for a particular purpose. Asset Planet does not warrant the Asset Planet Free Software Download will meet your requirements, or that the operation of the Asset Planet Free Software Download will be uninterrupted or error-free, or that defects in the Asset Planet Free Software can or will be corrected.</t>
    </r>
  </si>
  <si>
    <r>
      <t>a)</t>
    </r>
    <r>
      <rPr>
        <sz val="7"/>
        <rFont val="Times New Roman"/>
        <family val="1"/>
      </rPr>
      <t xml:space="preserve">     </t>
    </r>
    <r>
      <rPr>
        <sz val="12"/>
        <rFont val="Calibri"/>
        <family val="2"/>
      </rPr>
      <t>to the maximum extent permitted by law, in no event shall Asset Planet and their affiliates, agents, and licensors be liable to you or any 3rd party for any special, incidental, consequential, punitive, indirect or direct damages, or any other damages, which shall include, without limitation, damages for lost profits, lost data and business interruption, arising out of the use or inability to use the Asset Planet Free Software, even if they have been advised of the possibility of such damages (whether such damages arise in contract, tort (including negligence), or otherwise). in any case, the entire liability of Asset Planet and their affiliates, agents, and licensors under this agreement for all damages of every kind and type (whether such damages arise in contract, tort (including negligence), or otherwise) shall be limited to one dollar and ninety-five cents ($1.95). you agree (i) the 3rd parties disclaim all warranties, express and implied, with respect to the Asset Planet Free Software Download or Asset Planet 's services in connection with the Asset Planet Free Software, including, but not limited to, the implied warranties of non-infringement, title, merchantability, quiet enjoyment, quality of information, and fitness for a particular purpose; (ii) in no event will the 3rd parties be liable to you or any 3rd party for any direct, indirect, punitive, exemplary, incidental, special, or consequential damages (whether in contract, tort (including negligence), or otherwise) arising out of this agreement, the Asset Planet Free Software, or Asset Planet 's services in connection with the Asset Planet Free Software, even if they have been advised of the possibility of such damages or losses; (iii) in any event, the maximum liability of any 3rd party for all claims (whether in contract, tort (including negligence), or otherwise) of every kind will not exceed one dollar and ninety-five cents ($1.95); and (iv) you waive any and all claims, now known or later discovered, that you may have against the 3rd parties arising out of the Asset Planet Free Software, or Asset Planet 's services in connection with the Asset Planet Free Software, your use of the Asset Planet Free Software, and this agreement.</t>
    </r>
  </si>
  <si>
    <r>
      <t xml:space="preserve">Outside USA </t>
    </r>
    <r>
      <rPr>
        <sz val="12"/>
        <rFont val="Calibri"/>
        <family val="2"/>
      </rPr>
      <t>For Clients of Non-USA Based Territories (Foreign):</t>
    </r>
  </si>
  <si>
    <r>
      <t>a)</t>
    </r>
    <r>
      <rPr>
        <sz val="7"/>
        <rFont val="Times New Roman"/>
        <family val="1"/>
      </rPr>
      <t xml:space="preserve">     </t>
    </r>
    <r>
      <rPr>
        <sz val="11"/>
        <rFont val="Calibri"/>
        <family val="2"/>
      </rPr>
      <t xml:space="preserve">Asset Planet does currently restrict the use of our Free Software to users outside the U.S.A.  Users in Foreign territories must abide by the same guidelines as provided by this agreement.  Subsequently if a specific version of our Free Software is made available to a specific region of a Foreign Territory, then additional legal language might be added upon this agreement as a supplement to address specific details of that foreign land and it’s Users.  </t>
    </r>
    <r>
      <rPr>
        <sz val="12"/>
        <rFont val="Calibri"/>
        <family val="2"/>
      </rPr>
      <t>In case, there is U.S.A contact phone numbers or email addresses on the Asset Planet Free Software, all questions to info@assetplanet.com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</si>
</sst>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00%"/>
    <numFmt numFmtId="165" formatCode="_(&quot;$&quot;* #,##0_);_(&quot;$&quot;* \(#,##0\);_(&quot;$&quot;* &quot;-&quot;??_);_(@_)"/>
  </numFmts>
  <fonts count="34" x14ac:knownFonts="1">
    <font>
      <sz val="11"/>
      <color theme="1"/>
      <name val="Calibri"/>
      <family val="2"/>
      <scheme val="minor"/>
    </font>
    <font>
      <sz val="11"/>
      <color theme="1"/>
      <name val="Calibri"/>
      <family val="2"/>
      <scheme val="minor"/>
    </font>
    <font>
      <b/>
      <sz val="12"/>
      <color theme="1"/>
      <name val="Calibri"/>
      <family val="2"/>
      <scheme val="minor"/>
    </font>
    <font>
      <sz val="8"/>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name val="Arial"/>
      <family val="2"/>
    </font>
    <font>
      <b/>
      <sz val="10"/>
      <name val="Arial"/>
      <family val="2"/>
    </font>
    <font>
      <sz val="10"/>
      <name val="Arial"/>
      <family val="2"/>
    </font>
    <font>
      <sz val="11"/>
      <name val="Arial"/>
      <family val="2"/>
    </font>
    <font>
      <sz val="12"/>
      <name val="Arial"/>
      <family val="2"/>
    </font>
    <font>
      <b/>
      <sz val="12"/>
      <color rgb="FFFF0000"/>
      <name val="Tahoma"/>
      <family val="2"/>
    </font>
    <font>
      <b/>
      <sz val="10"/>
      <color rgb="FFFF0000"/>
      <name val="Arial"/>
      <family val="2"/>
    </font>
    <font>
      <sz val="2"/>
      <color indexed="9"/>
      <name val="Arial"/>
      <family val="2"/>
    </font>
    <font>
      <sz val="8"/>
      <name val="Arial"/>
      <family val="2"/>
    </font>
    <font>
      <b/>
      <sz val="9"/>
      <color indexed="81"/>
      <name val="Tahoma"/>
      <family val="2"/>
    </font>
    <font>
      <sz val="9"/>
      <color indexed="81"/>
      <name val="Tahoma"/>
      <family val="2"/>
    </font>
    <font>
      <sz val="12"/>
      <color theme="1"/>
      <name val="Calibri"/>
      <family val="2"/>
      <scheme val="minor"/>
    </font>
    <font>
      <b/>
      <sz val="12"/>
      <color rgb="FFFF0000"/>
      <name val="Calibri"/>
      <family val="2"/>
      <scheme val="minor"/>
    </font>
    <font>
      <sz val="14"/>
      <color rgb="FFFF0000"/>
      <name val="Calibri"/>
      <family val="2"/>
      <scheme val="minor"/>
    </font>
    <font>
      <b/>
      <sz val="12"/>
      <name val="Calibri"/>
      <family val="2"/>
      <scheme val="minor"/>
    </font>
    <font>
      <b/>
      <sz val="8"/>
      <name val="Calibri"/>
      <family val="2"/>
      <scheme val="minor"/>
    </font>
    <font>
      <sz val="14"/>
      <name val="Calibri"/>
      <family val="2"/>
      <scheme val="minor"/>
    </font>
    <font>
      <b/>
      <sz val="24"/>
      <color theme="1"/>
      <name val="Calibri"/>
      <family val="2"/>
      <scheme val="minor"/>
    </font>
    <font>
      <i/>
      <sz val="11"/>
      <color theme="5"/>
      <name val="Calibri"/>
      <family val="2"/>
      <scheme val="minor"/>
    </font>
    <font>
      <u/>
      <sz val="11"/>
      <color theme="10"/>
      <name val="Calibri"/>
      <family val="2"/>
      <scheme val="minor"/>
    </font>
    <font>
      <b/>
      <sz val="18"/>
      <name val="Calibri"/>
      <family val="2"/>
    </font>
    <font>
      <b/>
      <sz val="12"/>
      <name val="Calibri"/>
      <family val="2"/>
    </font>
    <font>
      <sz val="11"/>
      <name val="Calibri"/>
      <family val="2"/>
    </font>
    <font>
      <sz val="7"/>
      <name val="Times New Roman"/>
      <family val="1"/>
    </font>
    <font>
      <sz val="12"/>
      <name val="Calibri"/>
      <family val="2"/>
    </font>
    <font>
      <b/>
      <sz val="7"/>
      <name val="Times New Roman"/>
      <family val="1"/>
    </font>
    <font>
      <sz val="11"/>
      <color rgb="FF21212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55"/>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s>
  <borders count="7">
    <border>
      <left/>
      <right/>
      <top/>
      <bottom/>
      <diagonal/>
    </border>
    <border>
      <left/>
      <right/>
      <top/>
      <bottom style="medium">
        <color theme="4"/>
      </bottom>
      <diagonal/>
    </border>
    <border>
      <left style="thin">
        <color indexed="55"/>
      </left>
      <right style="thin">
        <color indexed="55"/>
      </right>
      <top style="thin">
        <color indexed="55"/>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cellStyleXfs>
  <cellXfs count="104">
    <xf numFmtId="0" fontId="0" fillId="0" borderId="0" xfId="0"/>
    <xf numFmtId="44" fontId="0" fillId="0" borderId="0" xfId="1" applyFont="1"/>
    <xf numFmtId="44" fontId="0" fillId="0" borderId="0" xfId="0" applyNumberFormat="1"/>
    <xf numFmtId="8" fontId="0" fillId="0" borderId="0" xfId="0" applyNumberFormat="1"/>
    <xf numFmtId="0" fontId="2" fillId="0" borderId="0" xfId="0" applyFont="1"/>
    <xf numFmtId="10" fontId="0" fillId="0" borderId="0" xfId="2" applyNumberFormat="1" applyFont="1"/>
    <xf numFmtId="10" fontId="2" fillId="0" borderId="0" xfId="2" applyNumberFormat="1" applyFont="1"/>
    <xf numFmtId="0" fontId="0" fillId="0" borderId="0" xfId="0" applyAlignment="1">
      <alignment vertical="center"/>
    </xf>
    <xf numFmtId="0" fontId="7" fillId="3" borderId="1" xfId="0" applyFont="1" applyFill="1" applyBorder="1" applyAlignment="1">
      <alignment horizontal="left" vertical="center" indent="1"/>
    </xf>
    <xf numFmtId="0" fontId="8" fillId="3" borderId="1" xfId="0" applyFont="1" applyFill="1" applyBorder="1" applyAlignment="1">
      <alignment horizontal="centerContinuous" vertical="center"/>
    </xf>
    <xf numFmtId="0" fontId="7" fillId="3" borderId="1" xfId="0" applyFont="1" applyFill="1" applyBorder="1" applyAlignment="1">
      <alignment horizontal="centerContinuous" vertical="center"/>
    </xf>
    <xf numFmtId="0" fontId="9" fillId="0" borderId="0" xfId="0" applyFont="1"/>
    <xf numFmtId="0" fontId="10" fillId="0" borderId="0" xfId="0" applyFont="1" applyAlignment="1">
      <alignment horizontal="center"/>
    </xf>
    <xf numFmtId="4" fontId="11" fillId="0" borderId="2" xfId="1" applyNumberFormat="1" applyFont="1" applyBorder="1" applyProtection="1">
      <protection locked="0"/>
    </xf>
    <xf numFmtId="164" fontId="10" fillId="2" borderId="0" xfId="2" applyNumberFormat="1" applyFont="1" applyFill="1"/>
    <xf numFmtId="14" fontId="10" fillId="2" borderId="0" xfId="0" applyNumberFormat="1" applyFont="1" applyFill="1"/>
    <xf numFmtId="164" fontId="11" fillId="0" borderId="2" xfId="2" applyNumberFormat="1" applyFont="1" applyBorder="1" applyProtection="1">
      <protection locked="0"/>
    </xf>
    <xf numFmtId="0" fontId="10" fillId="0" borderId="0" xfId="0" applyFont="1" applyAlignment="1">
      <alignment horizontal="right"/>
    </xf>
    <xf numFmtId="164" fontId="10" fillId="0" borderId="3" xfId="2" applyNumberFormat="1" applyFont="1" applyBorder="1" applyProtection="1">
      <protection locked="0"/>
    </xf>
    <xf numFmtId="14" fontId="10" fillId="0" borderId="3" xfId="0" applyNumberFormat="1" applyFont="1" applyBorder="1" applyProtection="1">
      <protection locked="0"/>
    </xf>
    <xf numFmtId="14" fontId="11" fillId="0" borderId="2" xfId="0" applyNumberFormat="1" applyFont="1" applyBorder="1" applyProtection="1">
      <protection locked="0"/>
    </xf>
    <xf numFmtId="0" fontId="11" fillId="0" borderId="2" xfId="0" applyFont="1" applyBorder="1" applyProtection="1">
      <protection locked="0"/>
    </xf>
    <xf numFmtId="0" fontId="13" fillId="0" borderId="0" xfId="0" applyFont="1" applyAlignment="1">
      <alignment horizontal="right"/>
    </xf>
    <xf numFmtId="40" fontId="7" fillId="0" borderId="0" xfId="0" applyNumberFormat="1" applyFont="1"/>
    <xf numFmtId="0" fontId="12" fillId="0" borderId="0" xfId="0" applyFont="1"/>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10" fontId="1" fillId="0" borderId="0" xfId="2" applyNumberFormat="1" applyAlignment="1">
      <alignment vertical="center"/>
    </xf>
    <xf numFmtId="0" fontId="14" fillId="0" borderId="0" xfId="0" applyFont="1" applyAlignment="1">
      <alignment horizontal="right" vertical="center"/>
    </xf>
    <xf numFmtId="0" fontId="15" fillId="4" borderId="0" xfId="0" applyFont="1" applyFill="1" applyAlignment="1">
      <alignment horizontal="center"/>
    </xf>
    <xf numFmtId="0" fontId="15" fillId="4" borderId="0" xfId="0" applyFont="1" applyFill="1" applyAlignment="1">
      <alignment horizontal="right"/>
    </xf>
    <xf numFmtId="164" fontId="15" fillId="4" borderId="0" xfId="0" applyNumberFormat="1" applyFont="1" applyFill="1" applyAlignment="1">
      <alignment horizontal="right"/>
    </xf>
    <xf numFmtId="7" fontId="15" fillId="4" borderId="0" xfId="0" applyNumberFormat="1" applyFont="1" applyFill="1" applyAlignment="1">
      <alignment horizontal="right"/>
    </xf>
    <xf numFmtId="165" fontId="15" fillId="4" borderId="0" xfId="0" applyNumberFormat="1" applyFont="1" applyFill="1"/>
    <xf numFmtId="0" fontId="15" fillId="0" borderId="0" xfId="0" applyFont="1" applyAlignment="1">
      <alignment horizontal="center"/>
    </xf>
    <xf numFmtId="14" fontId="15" fillId="0" borderId="0" xfId="0" applyNumberFormat="1" applyFont="1" applyAlignment="1">
      <alignment horizontal="right"/>
    </xf>
    <xf numFmtId="164" fontId="15" fillId="0" borderId="0" xfId="2" applyNumberFormat="1" applyFont="1" applyAlignment="1">
      <alignment horizontal="right"/>
    </xf>
    <xf numFmtId="39" fontId="15" fillId="0" borderId="0" xfId="0" applyNumberFormat="1" applyFont="1" applyAlignment="1">
      <alignment horizontal="right"/>
    </xf>
    <xf numFmtId="4" fontId="15" fillId="0" borderId="3" xfId="0" applyNumberFormat="1" applyFont="1" applyBorder="1" applyAlignment="1" applyProtection="1">
      <alignment horizontal="right"/>
      <protection locked="0"/>
    </xf>
    <xf numFmtId="4" fontId="15" fillId="0" borderId="0" xfId="0" applyNumberFormat="1" applyFont="1" applyAlignment="1">
      <alignment horizontal="right"/>
    </xf>
    <xf numFmtId="4" fontId="15" fillId="0" borderId="0" xfId="0" applyNumberFormat="1" applyFont="1"/>
    <xf numFmtId="0" fontId="9" fillId="5" borderId="0" xfId="0" applyFont="1" applyFill="1"/>
    <xf numFmtId="0" fontId="12" fillId="0" borderId="4" xfId="0" applyFont="1" applyBorder="1" applyAlignment="1">
      <alignment vertical="center" wrapText="1"/>
    </xf>
    <xf numFmtId="0" fontId="12" fillId="0" borderId="0" xfId="0" applyFont="1" applyAlignment="1">
      <alignment vertical="center" wrapText="1"/>
    </xf>
    <xf numFmtId="0" fontId="0" fillId="0" borderId="0" xfId="0" applyFill="1"/>
    <xf numFmtId="0" fontId="10" fillId="0" borderId="0" xfId="0" applyFont="1" applyFill="1" applyAlignment="1">
      <alignment horizontal="right"/>
    </xf>
    <xf numFmtId="0" fontId="9" fillId="0" borderId="0" xfId="0" applyFont="1" applyFill="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0" fillId="0" borderId="0" xfId="0" applyFill="1" applyBorder="1"/>
    <xf numFmtId="44" fontId="2" fillId="0" borderId="0" xfId="1" applyFont="1"/>
    <xf numFmtId="0" fontId="0" fillId="0" borderId="0" xfId="0" applyFill="1" applyBorder="1" applyAlignment="1">
      <alignment horizontal="center"/>
    </xf>
    <xf numFmtId="0" fontId="0" fillId="6" borderId="0" xfId="0" applyFill="1"/>
    <xf numFmtId="10" fontId="0" fillId="6" borderId="0" xfId="2" applyNumberFormat="1" applyFont="1" applyFill="1"/>
    <xf numFmtId="0" fontId="0" fillId="6" borderId="0" xfId="0" applyFill="1" applyBorder="1"/>
    <xf numFmtId="0" fontId="5" fillId="6" borderId="0" xfId="0" applyFont="1" applyFill="1" applyBorder="1" applyAlignment="1">
      <alignment horizontal="center"/>
    </xf>
    <xf numFmtId="0" fontId="0" fillId="6" borderId="0" xfId="0" applyFill="1" applyBorder="1" applyAlignment="1">
      <alignment horizontal="center"/>
    </xf>
    <xf numFmtId="0" fontId="2" fillId="6" borderId="5" xfId="0" applyFont="1" applyFill="1" applyBorder="1" applyAlignment="1">
      <alignment horizontal="center"/>
    </xf>
    <xf numFmtId="44" fontId="6" fillId="6" borderId="5" xfId="1" applyFont="1" applyFill="1" applyBorder="1"/>
    <xf numFmtId="44" fontId="6" fillId="6" borderId="5" xfId="0" applyNumberFormat="1" applyFont="1" applyFill="1" applyBorder="1"/>
    <xf numFmtId="0" fontId="2" fillId="6" borderId="0" xfId="0" applyFont="1" applyFill="1" applyBorder="1" applyAlignment="1">
      <alignment horizontal="center"/>
    </xf>
    <xf numFmtId="8" fontId="0" fillId="6" borderId="0" xfId="0" applyNumberFormat="1" applyFill="1" applyBorder="1"/>
    <xf numFmtId="0" fontId="19" fillId="6" borderId="5" xfId="0" applyFont="1" applyFill="1" applyBorder="1" applyAlignment="1">
      <alignment horizontal="center"/>
    </xf>
    <xf numFmtId="8" fontId="20" fillId="6" borderId="5" xfId="0" applyNumberFormat="1" applyFont="1" applyFill="1" applyBorder="1"/>
    <xf numFmtId="44" fontId="20" fillId="6" borderId="5" xfId="0" applyNumberFormat="1" applyFont="1" applyFill="1" applyBorder="1"/>
    <xf numFmtId="44" fontId="0" fillId="6" borderId="0" xfId="0" applyNumberFormat="1" applyFill="1"/>
    <xf numFmtId="0" fontId="21" fillId="6" borderId="5" xfId="0" applyFont="1" applyFill="1" applyBorder="1" applyAlignment="1">
      <alignment horizontal="center"/>
    </xf>
    <xf numFmtId="8" fontId="6" fillId="6" borderId="5" xfId="0" applyNumberFormat="1" applyFont="1" applyFill="1" applyBorder="1"/>
    <xf numFmtId="44" fontId="0" fillId="6" borderId="0" xfId="0" applyNumberFormat="1" applyFill="1" applyBorder="1"/>
    <xf numFmtId="0" fontId="2" fillId="6" borderId="0" xfId="0" applyFont="1" applyFill="1" applyBorder="1"/>
    <xf numFmtId="10" fontId="18" fillId="6" borderId="5" xfId="2" applyNumberFormat="1" applyFont="1" applyFill="1" applyBorder="1"/>
    <xf numFmtId="9" fontId="0" fillId="6" borderId="0" xfId="2" applyFont="1" applyFill="1" applyBorder="1"/>
    <xf numFmtId="44" fontId="0" fillId="6" borderId="0" xfId="0" applyNumberFormat="1" applyFill="1" applyBorder="1" applyAlignment="1">
      <alignment horizontal="center"/>
    </xf>
    <xf numFmtId="9" fontId="0" fillId="6" borderId="0" xfId="2" applyFont="1" applyFill="1" applyBorder="1" applyAlignment="1">
      <alignment horizontal="center"/>
    </xf>
    <xf numFmtId="10" fontId="0" fillId="6" borderId="0" xfId="2" applyNumberFormat="1" applyFont="1" applyFill="1" applyBorder="1"/>
    <xf numFmtId="10" fontId="0" fillId="6" borderId="0" xfId="2" applyNumberFormat="1" applyFont="1" applyFill="1" applyBorder="1" applyAlignment="1">
      <alignment horizontal="center"/>
    </xf>
    <xf numFmtId="9" fontId="0" fillId="6" borderId="0" xfId="0" applyNumberFormat="1" applyFill="1" applyAlignment="1">
      <alignment horizontal="left"/>
    </xf>
    <xf numFmtId="0" fontId="0" fillId="0" borderId="0" xfId="0" applyProtection="1">
      <protection locked="0"/>
    </xf>
    <xf numFmtId="44" fontId="6" fillId="8" borderId="5" xfId="1" applyFont="1" applyFill="1" applyBorder="1" applyProtection="1">
      <protection locked="0"/>
    </xf>
    <xf numFmtId="10" fontId="6" fillId="8" borderId="5" xfId="1" applyNumberFormat="1" applyFont="1" applyFill="1" applyBorder="1" applyProtection="1">
      <protection locked="0"/>
    </xf>
    <xf numFmtId="14" fontId="6" fillId="8" borderId="5" xfId="1" applyNumberFormat="1" applyFont="1" applyFill="1" applyBorder="1" applyProtection="1">
      <protection locked="0"/>
    </xf>
    <xf numFmtId="9" fontId="6" fillId="8" borderId="5" xfId="0" applyNumberFormat="1" applyFont="1" applyFill="1" applyBorder="1" applyProtection="1">
      <protection locked="0"/>
    </xf>
    <xf numFmtId="9" fontId="18" fillId="8" borderId="5" xfId="0" applyNumberFormat="1" applyFont="1" applyFill="1" applyBorder="1" applyAlignment="1" applyProtection="1">
      <alignment horizontal="center"/>
      <protection locked="0"/>
    </xf>
    <xf numFmtId="0" fontId="23" fillId="8" borderId="5" xfId="0" applyFont="1" applyFill="1" applyBorder="1" applyProtection="1">
      <protection locked="0"/>
    </xf>
    <xf numFmtId="8" fontId="6" fillId="8" borderId="5" xfId="0" applyNumberFormat="1" applyFont="1" applyFill="1" applyBorder="1" applyProtection="1">
      <protection locked="0"/>
    </xf>
    <xf numFmtId="0" fontId="9" fillId="5" borderId="0" xfId="0" applyFont="1" applyFill="1" applyAlignment="1" applyProtection="1">
      <alignment horizontal="center"/>
      <protection locked="0"/>
    </xf>
    <xf numFmtId="0" fontId="26" fillId="6" borderId="0" xfId="3" applyFill="1" applyBorder="1"/>
    <xf numFmtId="0" fontId="26" fillId="0" borderId="0" xfId="3" applyFill="1" applyBorder="1"/>
    <xf numFmtId="0" fontId="24" fillId="7" borderId="0" xfId="0" applyFont="1" applyFill="1" applyBorder="1" applyAlignment="1">
      <alignment horizontal="center"/>
    </xf>
    <xf numFmtId="0" fontId="4" fillId="7" borderId="5" xfId="0" applyFont="1" applyFill="1" applyBorder="1" applyAlignment="1">
      <alignment horizontal="center"/>
    </xf>
    <xf numFmtId="0" fontId="4" fillId="6" borderId="5" xfId="0" applyFont="1" applyFill="1" applyBorder="1" applyAlignment="1">
      <alignment horizontal="center"/>
    </xf>
    <xf numFmtId="0" fontId="25" fillId="6" borderId="6" xfId="0" applyFont="1" applyFill="1" applyBorder="1" applyAlignment="1">
      <alignment horizontal="center"/>
    </xf>
    <xf numFmtId="0" fontId="4" fillId="0" borderId="0" xfId="0" applyFont="1" applyAlignment="1">
      <alignment horizontal="center"/>
    </xf>
    <xf numFmtId="0" fontId="27" fillId="0" borderId="0" xfId="0" applyFont="1" applyAlignment="1">
      <alignment vertical="center"/>
    </xf>
    <xf numFmtId="0" fontId="28" fillId="0" borderId="0" xfId="0" applyFont="1" applyAlignment="1">
      <alignment vertical="center" wrapText="1"/>
    </xf>
    <xf numFmtId="0" fontId="0" fillId="0" borderId="0" xfId="0" applyAlignment="1">
      <alignment wrapText="1"/>
    </xf>
    <xf numFmtId="0" fontId="28" fillId="0" borderId="0" xfId="0" applyFont="1" applyAlignment="1">
      <alignment vertical="center"/>
    </xf>
    <xf numFmtId="0" fontId="29" fillId="0" borderId="0" xfId="0" applyFont="1" applyAlignment="1">
      <alignment horizontal="left" vertical="center" wrapText="1"/>
    </xf>
    <xf numFmtId="0" fontId="31" fillId="0" borderId="0" xfId="0" applyFont="1" applyAlignment="1">
      <alignment horizontal="left" vertical="center" wrapText="1"/>
    </xf>
    <xf numFmtId="0" fontId="26" fillId="0" borderId="0" xfId="3" applyAlignment="1" applyProtection="1">
      <alignment horizontal="left" vertical="center" wrapText="1"/>
    </xf>
    <xf numFmtId="0" fontId="28" fillId="0" borderId="0" xfId="0" applyFont="1" applyAlignment="1">
      <alignment horizontal="left" vertical="center" wrapText="1"/>
    </xf>
    <xf numFmtId="0" fontId="33" fillId="0" borderId="0" xfId="0" applyFont="1" applyAlignment="1">
      <alignment vertical="center"/>
    </xf>
    <xf numFmtId="0" fontId="29" fillId="0" borderId="0" xfId="0" applyFont="1" applyAlignment="1">
      <alignmen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Equity Breakeven Point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'Value of Investment'!$C$3</c:f>
              <c:strCache>
                <c:ptCount val="1"/>
                <c:pt idx="0">
                  <c:v>Investment Appreciation</c:v>
                </c:pt>
              </c:strCache>
            </c:strRef>
          </c:tx>
          <c:spPr>
            <a:ln w="28575" cap="rnd">
              <a:solidFill>
                <a:schemeClr val="accent1"/>
              </a:solidFill>
              <a:round/>
            </a:ln>
            <a:effectLst/>
          </c:spPr>
          <c:marker>
            <c:symbol val="none"/>
          </c:marker>
          <c:cat>
            <c:strRef>
              <c:f>'Value of Investment'!$B$4:$B$123</c:f>
              <c:strCache>
                <c:ptCount val="120"/>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pt idx="36">
                  <c:v>Month 37</c:v>
                </c:pt>
                <c:pt idx="37">
                  <c:v>Month 38</c:v>
                </c:pt>
                <c:pt idx="38">
                  <c:v>Month 39</c:v>
                </c:pt>
                <c:pt idx="39">
                  <c:v>Month 40</c:v>
                </c:pt>
                <c:pt idx="40">
                  <c:v>Month 41</c:v>
                </c:pt>
                <c:pt idx="41">
                  <c:v>Month 42</c:v>
                </c:pt>
                <c:pt idx="42">
                  <c:v>Month 43</c:v>
                </c:pt>
                <c:pt idx="43">
                  <c:v>Month 44</c:v>
                </c:pt>
                <c:pt idx="44">
                  <c:v>Month 45</c:v>
                </c:pt>
                <c:pt idx="45">
                  <c:v>Month 46</c:v>
                </c:pt>
                <c:pt idx="46">
                  <c:v>Month 47</c:v>
                </c:pt>
                <c:pt idx="47">
                  <c:v>Month 48</c:v>
                </c:pt>
                <c:pt idx="48">
                  <c:v>Month 49</c:v>
                </c:pt>
                <c:pt idx="49">
                  <c:v>Month 50</c:v>
                </c:pt>
                <c:pt idx="50">
                  <c:v>Month 51</c:v>
                </c:pt>
                <c:pt idx="51">
                  <c:v>Month 52</c:v>
                </c:pt>
                <c:pt idx="52">
                  <c:v>Month 53</c:v>
                </c:pt>
                <c:pt idx="53">
                  <c:v>Month 54</c:v>
                </c:pt>
                <c:pt idx="54">
                  <c:v>Month 55</c:v>
                </c:pt>
                <c:pt idx="55">
                  <c:v>Month 56</c:v>
                </c:pt>
                <c:pt idx="56">
                  <c:v>Month 57</c:v>
                </c:pt>
                <c:pt idx="57">
                  <c:v>Month 58</c:v>
                </c:pt>
                <c:pt idx="58">
                  <c:v>Month 59</c:v>
                </c:pt>
                <c:pt idx="59">
                  <c:v>Month 60</c:v>
                </c:pt>
                <c:pt idx="60">
                  <c:v>Month 61</c:v>
                </c:pt>
                <c:pt idx="61">
                  <c:v>Month 62</c:v>
                </c:pt>
                <c:pt idx="62">
                  <c:v>Month 63</c:v>
                </c:pt>
                <c:pt idx="63">
                  <c:v>Month 64</c:v>
                </c:pt>
                <c:pt idx="64">
                  <c:v>Month 65</c:v>
                </c:pt>
                <c:pt idx="65">
                  <c:v>Month 66</c:v>
                </c:pt>
                <c:pt idx="66">
                  <c:v>Month 67</c:v>
                </c:pt>
                <c:pt idx="67">
                  <c:v>Month 68</c:v>
                </c:pt>
                <c:pt idx="68">
                  <c:v>Month 69</c:v>
                </c:pt>
                <c:pt idx="69">
                  <c:v>Month 70</c:v>
                </c:pt>
                <c:pt idx="70">
                  <c:v>Month 71</c:v>
                </c:pt>
                <c:pt idx="71">
                  <c:v>Month 72</c:v>
                </c:pt>
                <c:pt idx="72">
                  <c:v>Month 73</c:v>
                </c:pt>
                <c:pt idx="73">
                  <c:v>Month 74</c:v>
                </c:pt>
                <c:pt idx="74">
                  <c:v>Month 75</c:v>
                </c:pt>
                <c:pt idx="75">
                  <c:v>Month 76</c:v>
                </c:pt>
                <c:pt idx="76">
                  <c:v>Month 77</c:v>
                </c:pt>
                <c:pt idx="77">
                  <c:v>Month 78</c:v>
                </c:pt>
                <c:pt idx="78">
                  <c:v>Month 79</c:v>
                </c:pt>
                <c:pt idx="79">
                  <c:v>Month 80</c:v>
                </c:pt>
                <c:pt idx="80">
                  <c:v>Month 81</c:v>
                </c:pt>
                <c:pt idx="81">
                  <c:v>Month 82</c:v>
                </c:pt>
                <c:pt idx="82">
                  <c:v>Month 83</c:v>
                </c:pt>
                <c:pt idx="83">
                  <c:v>Month 84</c:v>
                </c:pt>
                <c:pt idx="84">
                  <c:v>Month 85</c:v>
                </c:pt>
                <c:pt idx="85">
                  <c:v>Month 86</c:v>
                </c:pt>
                <c:pt idx="86">
                  <c:v>Month 87</c:v>
                </c:pt>
                <c:pt idx="87">
                  <c:v>Month 88</c:v>
                </c:pt>
                <c:pt idx="88">
                  <c:v>Month 89</c:v>
                </c:pt>
                <c:pt idx="89">
                  <c:v>Month 90</c:v>
                </c:pt>
                <c:pt idx="90">
                  <c:v>Month 91</c:v>
                </c:pt>
                <c:pt idx="91">
                  <c:v>Month 92</c:v>
                </c:pt>
                <c:pt idx="92">
                  <c:v>Month 93</c:v>
                </c:pt>
                <c:pt idx="93">
                  <c:v>Month 94</c:v>
                </c:pt>
                <c:pt idx="94">
                  <c:v>Month 95</c:v>
                </c:pt>
                <c:pt idx="95">
                  <c:v>Month 96</c:v>
                </c:pt>
                <c:pt idx="96">
                  <c:v>Month 97</c:v>
                </c:pt>
                <c:pt idx="97">
                  <c:v>Month 98</c:v>
                </c:pt>
                <c:pt idx="98">
                  <c:v>Month 99</c:v>
                </c:pt>
                <c:pt idx="99">
                  <c:v>Month 100</c:v>
                </c:pt>
                <c:pt idx="100">
                  <c:v>Month 101</c:v>
                </c:pt>
                <c:pt idx="101">
                  <c:v>Month 102</c:v>
                </c:pt>
                <c:pt idx="102">
                  <c:v>Month 103</c:v>
                </c:pt>
                <c:pt idx="103">
                  <c:v>Month 104</c:v>
                </c:pt>
                <c:pt idx="104">
                  <c:v>Month 105</c:v>
                </c:pt>
                <c:pt idx="105">
                  <c:v>Month 106</c:v>
                </c:pt>
                <c:pt idx="106">
                  <c:v>Month 107</c:v>
                </c:pt>
                <c:pt idx="107">
                  <c:v>Month 108</c:v>
                </c:pt>
                <c:pt idx="108">
                  <c:v>Month 109</c:v>
                </c:pt>
                <c:pt idx="109">
                  <c:v>Month 110</c:v>
                </c:pt>
                <c:pt idx="110">
                  <c:v>Month 111</c:v>
                </c:pt>
                <c:pt idx="111">
                  <c:v>Month 112</c:v>
                </c:pt>
                <c:pt idx="112">
                  <c:v>Month 113</c:v>
                </c:pt>
                <c:pt idx="113">
                  <c:v>Month 114</c:v>
                </c:pt>
                <c:pt idx="114">
                  <c:v>Month 115</c:v>
                </c:pt>
                <c:pt idx="115">
                  <c:v>Month 116</c:v>
                </c:pt>
                <c:pt idx="116">
                  <c:v>Month 117</c:v>
                </c:pt>
                <c:pt idx="117">
                  <c:v>Month 118</c:v>
                </c:pt>
                <c:pt idx="118">
                  <c:v>Month 119</c:v>
                </c:pt>
                <c:pt idx="119">
                  <c:v>Month 120</c:v>
                </c:pt>
              </c:strCache>
            </c:strRef>
          </c:cat>
          <c:val>
            <c:numRef>
              <c:f>'Value of Investment'!$C$4:$C$123</c:f>
              <c:numCache>
                <c:formatCode>_("$"* #,##0.00_);_("$"* \(#,##0.00\);_("$"* "-"??_);_(@_)</c:formatCode>
                <c:ptCount val="120"/>
                <c:pt idx="0">
                  <c:v>601250</c:v>
                </c:pt>
                <c:pt idx="1">
                  <c:v>602753.125</c:v>
                </c:pt>
                <c:pt idx="2">
                  <c:v>604260.0078125</c:v>
                </c:pt>
                <c:pt idx="3">
                  <c:v>605770.65783203125</c:v>
                </c:pt>
                <c:pt idx="4">
                  <c:v>607285.08447661134</c:v>
                </c:pt>
                <c:pt idx="5">
                  <c:v>608803.29718780285</c:v>
                </c:pt>
                <c:pt idx="6">
                  <c:v>610325.30543077237</c:v>
                </c:pt>
                <c:pt idx="7">
                  <c:v>611851.11869434931</c:v>
                </c:pt>
                <c:pt idx="8">
                  <c:v>613380.74649108516</c:v>
                </c:pt>
                <c:pt idx="9">
                  <c:v>614914.19835731282</c:v>
                </c:pt>
                <c:pt idx="10">
                  <c:v>616451.48385320615</c:v>
                </c:pt>
                <c:pt idx="11">
                  <c:v>617992.61256283917</c:v>
                </c:pt>
                <c:pt idx="12">
                  <c:v>619537.59409424628</c:v>
                </c:pt>
                <c:pt idx="13">
                  <c:v>621086.43807948194</c:v>
                </c:pt>
                <c:pt idx="14">
                  <c:v>622639.15417468071</c:v>
                </c:pt>
                <c:pt idx="15">
                  <c:v>624195.75206011743</c:v>
                </c:pt>
                <c:pt idx="16">
                  <c:v>625756.24144026777</c:v>
                </c:pt>
                <c:pt idx="17">
                  <c:v>627320.63204386842</c:v>
                </c:pt>
                <c:pt idx="18">
                  <c:v>628888.93362397805</c:v>
                </c:pt>
                <c:pt idx="19">
                  <c:v>630461.15595803806</c:v>
                </c:pt>
                <c:pt idx="20">
                  <c:v>632037.30884793319</c:v>
                </c:pt>
                <c:pt idx="21">
                  <c:v>633617.40212005307</c:v>
                </c:pt>
                <c:pt idx="22">
                  <c:v>635201.44562535326</c:v>
                </c:pt>
                <c:pt idx="23">
                  <c:v>636789.44923941663</c:v>
                </c:pt>
                <c:pt idx="24">
                  <c:v>638381.4228625152</c:v>
                </c:pt>
                <c:pt idx="25">
                  <c:v>639977.37641967146</c:v>
                </c:pt>
                <c:pt idx="26">
                  <c:v>641577.31986072066</c:v>
                </c:pt>
                <c:pt idx="27">
                  <c:v>643181.2631603725</c:v>
                </c:pt>
                <c:pt idx="28">
                  <c:v>644789.21631827345</c:v>
                </c:pt>
                <c:pt idx="29">
                  <c:v>646401.1893590691</c:v>
                </c:pt>
                <c:pt idx="30">
                  <c:v>648017.19233246683</c:v>
                </c:pt>
                <c:pt idx="31">
                  <c:v>649637.23531329795</c:v>
                </c:pt>
                <c:pt idx="32">
                  <c:v>651261.32840158115</c:v>
                </c:pt>
                <c:pt idx="33">
                  <c:v>652889.48172258516</c:v>
                </c:pt>
                <c:pt idx="34">
                  <c:v>654521.70542689157</c:v>
                </c:pt>
                <c:pt idx="35">
                  <c:v>656158.00969045877</c:v>
                </c:pt>
                <c:pt idx="36">
                  <c:v>657798.40471468493</c:v>
                </c:pt>
                <c:pt idx="37">
                  <c:v>659442.90072647168</c:v>
                </c:pt>
                <c:pt idx="38">
                  <c:v>661091.50797828787</c:v>
                </c:pt>
                <c:pt idx="39">
                  <c:v>662744.23674823355</c:v>
                </c:pt>
                <c:pt idx="40">
                  <c:v>664401.09734010417</c:v>
                </c:pt>
                <c:pt idx="41">
                  <c:v>666062.1000834544</c:v>
                </c:pt>
                <c:pt idx="42">
                  <c:v>667727.25533366308</c:v>
                </c:pt>
                <c:pt idx="43">
                  <c:v>669396.57347199728</c:v>
                </c:pt>
                <c:pt idx="44">
                  <c:v>671070.06490567722</c:v>
                </c:pt>
                <c:pt idx="45">
                  <c:v>672747.74006794137</c:v>
                </c:pt>
                <c:pt idx="46">
                  <c:v>674429.60941811127</c:v>
                </c:pt>
                <c:pt idx="47">
                  <c:v>676115.68344165653</c:v>
                </c:pt>
                <c:pt idx="48">
                  <c:v>677805.97265026066</c:v>
                </c:pt>
                <c:pt idx="49">
                  <c:v>679500.48758188635</c:v>
                </c:pt>
                <c:pt idx="50">
                  <c:v>681199.23880084103</c:v>
                </c:pt>
                <c:pt idx="51">
                  <c:v>682902.23689784319</c:v>
                </c:pt>
                <c:pt idx="52">
                  <c:v>684609.49249008775</c:v>
                </c:pt>
                <c:pt idx="53">
                  <c:v>686321.01622131292</c:v>
                </c:pt>
                <c:pt idx="54">
                  <c:v>688036.81876186619</c:v>
                </c:pt>
                <c:pt idx="55">
                  <c:v>689756.9108087708</c:v>
                </c:pt>
                <c:pt idx="56">
                  <c:v>691481.30308579269</c:v>
                </c:pt>
                <c:pt idx="57">
                  <c:v>693210.00634350721</c:v>
                </c:pt>
                <c:pt idx="58">
                  <c:v>694943.03135936602</c:v>
                </c:pt>
                <c:pt idx="59">
                  <c:v>696680.38893776445</c:v>
                </c:pt>
                <c:pt idx="60">
                  <c:v>698422.08991010883</c:v>
                </c:pt>
                <c:pt idx="61">
                  <c:v>700168.14513488405</c:v>
                </c:pt>
                <c:pt idx="62">
                  <c:v>701918.56549772131</c:v>
                </c:pt>
                <c:pt idx="63">
                  <c:v>703673.36191146565</c:v>
                </c:pt>
                <c:pt idx="64">
                  <c:v>705432.54531624436</c:v>
                </c:pt>
                <c:pt idx="65">
                  <c:v>707196.12667953502</c:v>
                </c:pt>
                <c:pt idx="66">
                  <c:v>708964.11699623382</c:v>
                </c:pt>
                <c:pt idx="67">
                  <c:v>710736.52728872444</c:v>
                </c:pt>
                <c:pt idx="68">
                  <c:v>712513.3686069462</c:v>
                </c:pt>
                <c:pt idx="69">
                  <c:v>714294.65202846355</c:v>
                </c:pt>
                <c:pt idx="70">
                  <c:v>716080.38865853474</c:v>
                </c:pt>
                <c:pt idx="71">
                  <c:v>717870.58963018109</c:v>
                </c:pt>
                <c:pt idx="72">
                  <c:v>719665.2661042565</c:v>
                </c:pt>
                <c:pt idx="73">
                  <c:v>721464.42926951719</c:v>
                </c:pt>
                <c:pt idx="74">
                  <c:v>723268.09034269094</c:v>
                </c:pt>
                <c:pt idx="75">
                  <c:v>725076.26056854764</c:v>
                </c:pt>
                <c:pt idx="76">
                  <c:v>726888.95121996896</c:v>
                </c:pt>
                <c:pt idx="77">
                  <c:v>728706.17359801894</c:v>
                </c:pt>
                <c:pt idx="78">
                  <c:v>730527.93903201399</c:v>
                </c:pt>
                <c:pt idx="79">
                  <c:v>732354.25887959404</c:v>
                </c:pt>
                <c:pt idx="80">
                  <c:v>734185.14452679304</c:v>
                </c:pt>
                <c:pt idx="81">
                  <c:v>736020.60738811002</c:v>
                </c:pt>
                <c:pt idx="82">
                  <c:v>737860.6589065803</c:v>
                </c:pt>
                <c:pt idx="83">
                  <c:v>739705.31055384676</c:v>
                </c:pt>
                <c:pt idx="84">
                  <c:v>741554.57383023133</c:v>
                </c:pt>
                <c:pt idx="85">
                  <c:v>743408.46026480687</c:v>
                </c:pt>
                <c:pt idx="86">
                  <c:v>745266.98141546885</c:v>
                </c:pt>
                <c:pt idx="87">
                  <c:v>747130.14886900748</c:v>
                </c:pt>
                <c:pt idx="88">
                  <c:v>748997.97424118</c:v>
                </c:pt>
                <c:pt idx="89">
                  <c:v>750870.46917678299</c:v>
                </c:pt>
                <c:pt idx="90">
                  <c:v>752747.64534972492</c:v>
                </c:pt>
                <c:pt idx="91">
                  <c:v>754629.51446309919</c:v>
                </c:pt>
                <c:pt idx="92">
                  <c:v>756516.08824925695</c:v>
                </c:pt>
                <c:pt idx="93">
                  <c:v>758407.37846988009</c:v>
                </c:pt>
                <c:pt idx="94">
                  <c:v>760303.39691605477</c:v>
                </c:pt>
                <c:pt idx="95">
                  <c:v>762204.15540834493</c:v>
                </c:pt>
                <c:pt idx="96">
                  <c:v>764109.66579686583</c:v>
                </c:pt>
                <c:pt idx="97">
                  <c:v>766019.93996135797</c:v>
                </c:pt>
                <c:pt idx="98">
                  <c:v>767934.98981126142</c:v>
                </c:pt>
                <c:pt idx="99">
                  <c:v>769854.82728578954</c:v>
                </c:pt>
                <c:pt idx="100">
                  <c:v>771779.46435400401</c:v>
                </c:pt>
                <c:pt idx="101">
                  <c:v>773708.913014889</c:v>
                </c:pt>
                <c:pt idx="102">
                  <c:v>775643.18529742619</c:v>
                </c:pt>
                <c:pt idx="103">
                  <c:v>777582.2932606698</c:v>
                </c:pt>
                <c:pt idx="104">
                  <c:v>779526.24899382144</c:v>
                </c:pt>
                <c:pt idx="105">
                  <c:v>781475.06461630599</c:v>
                </c:pt>
                <c:pt idx="106">
                  <c:v>783428.7522778468</c:v>
                </c:pt>
                <c:pt idx="107">
                  <c:v>785387.32415854139</c:v>
                </c:pt>
                <c:pt idx="108">
                  <c:v>787350.7924689377</c:v>
                </c:pt>
                <c:pt idx="109">
                  <c:v>789319.16945011006</c:v>
                </c:pt>
                <c:pt idx="110">
                  <c:v>791292.46737373539</c:v>
                </c:pt>
                <c:pt idx="111">
                  <c:v>793270.69854216976</c:v>
                </c:pt>
                <c:pt idx="112">
                  <c:v>795253.87528852513</c:v>
                </c:pt>
                <c:pt idx="113">
                  <c:v>797242.0099767464</c:v>
                </c:pt>
                <c:pt idx="114">
                  <c:v>799235.11500168825</c:v>
                </c:pt>
                <c:pt idx="115">
                  <c:v>801233.20278919244</c:v>
                </c:pt>
                <c:pt idx="116">
                  <c:v>803236.28579616547</c:v>
                </c:pt>
                <c:pt idx="117">
                  <c:v>805244.37651065586</c:v>
                </c:pt>
                <c:pt idx="118">
                  <c:v>807257.48745193251</c:v>
                </c:pt>
                <c:pt idx="119">
                  <c:v>809275.63117056235</c:v>
                </c:pt>
              </c:numCache>
            </c:numRef>
          </c:val>
          <c:smooth val="0"/>
          <c:extLst>
            <c:ext xmlns:c16="http://schemas.microsoft.com/office/drawing/2014/chart" uri="{C3380CC4-5D6E-409C-BE32-E72D297353CC}">
              <c16:uniqueId val="{00000000-29F4-48A6-B688-E8F0B60E022E}"/>
            </c:ext>
          </c:extLst>
        </c:ser>
        <c:ser>
          <c:idx val="1"/>
          <c:order val="1"/>
          <c:tx>
            <c:strRef>
              <c:f>'Value of Investment'!$D$3</c:f>
              <c:strCache>
                <c:ptCount val="1"/>
                <c:pt idx="0">
                  <c:v>Loan Value</c:v>
                </c:pt>
              </c:strCache>
            </c:strRef>
          </c:tx>
          <c:spPr>
            <a:ln w="28575" cap="rnd">
              <a:solidFill>
                <a:schemeClr val="accent2"/>
              </a:solidFill>
              <a:round/>
            </a:ln>
            <a:effectLst/>
          </c:spPr>
          <c:marker>
            <c:symbol val="none"/>
          </c:marker>
          <c:cat>
            <c:strRef>
              <c:f>'Value of Investment'!$B$4:$B$123</c:f>
              <c:strCache>
                <c:ptCount val="120"/>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pt idx="36">
                  <c:v>Month 37</c:v>
                </c:pt>
                <c:pt idx="37">
                  <c:v>Month 38</c:v>
                </c:pt>
                <c:pt idx="38">
                  <c:v>Month 39</c:v>
                </c:pt>
                <c:pt idx="39">
                  <c:v>Month 40</c:v>
                </c:pt>
                <c:pt idx="40">
                  <c:v>Month 41</c:v>
                </c:pt>
                <c:pt idx="41">
                  <c:v>Month 42</c:v>
                </c:pt>
                <c:pt idx="42">
                  <c:v>Month 43</c:v>
                </c:pt>
                <c:pt idx="43">
                  <c:v>Month 44</c:v>
                </c:pt>
                <c:pt idx="44">
                  <c:v>Month 45</c:v>
                </c:pt>
                <c:pt idx="45">
                  <c:v>Month 46</c:v>
                </c:pt>
                <c:pt idx="46">
                  <c:v>Month 47</c:v>
                </c:pt>
                <c:pt idx="47">
                  <c:v>Month 48</c:v>
                </c:pt>
                <c:pt idx="48">
                  <c:v>Month 49</c:v>
                </c:pt>
                <c:pt idx="49">
                  <c:v>Month 50</c:v>
                </c:pt>
                <c:pt idx="50">
                  <c:v>Month 51</c:v>
                </c:pt>
                <c:pt idx="51">
                  <c:v>Month 52</c:v>
                </c:pt>
                <c:pt idx="52">
                  <c:v>Month 53</c:v>
                </c:pt>
                <c:pt idx="53">
                  <c:v>Month 54</c:v>
                </c:pt>
                <c:pt idx="54">
                  <c:v>Month 55</c:v>
                </c:pt>
                <c:pt idx="55">
                  <c:v>Month 56</c:v>
                </c:pt>
                <c:pt idx="56">
                  <c:v>Month 57</c:v>
                </c:pt>
                <c:pt idx="57">
                  <c:v>Month 58</c:v>
                </c:pt>
                <c:pt idx="58">
                  <c:v>Month 59</c:v>
                </c:pt>
                <c:pt idx="59">
                  <c:v>Month 60</c:v>
                </c:pt>
                <c:pt idx="60">
                  <c:v>Month 61</c:v>
                </c:pt>
                <c:pt idx="61">
                  <c:v>Month 62</c:v>
                </c:pt>
                <c:pt idx="62">
                  <c:v>Month 63</c:v>
                </c:pt>
                <c:pt idx="63">
                  <c:v>Month 64</c:v>
                </c:pt>
                <c:pt idx="64">
                  <c:v>Month 65</c:v>
                </c:pt>
                <c:pt idx="65">
                  <c:v>Month 66</c:v>
                </c:pt>
                <c:pt idx="66">
                  <c:v>Month 67</c:v>
                </c:pt>
                <c:pt idx="67">
                  <c:v>Month 68</c:v>
                </c:pt>
                <c:pt idx="68">
                  <c:v>Month 69</c:v>
                </c:pt>
                <c:pt idx="69">
                  <c:v>Month 70</c:v>
                </c:pt>
                <c:pt idx="70">
                  <c:v>Month 71</c:v>
                </c:pt>
                <c:pt idx="71">
                  <c:v>Month 72</c:v>
                </c:pt>
                <c:pt idx="72">
                  <c:v>Month 73</c:v>
                </c:pt>
                <c:pt idx="73">
                  <c:v>Month 74</c:v>
                </c:pt>
                <c:pt idx="74">
                  <c:v>Month 75</c:v>
                </c:pt>
                <c:pt idx="75">
                  <c:v>Month 76</c:v>
                </c:pt>
                <c:pt idx="76">
                  <c:v>Month 77</c:v>
                </c:pt>
                <c:pt idx="77">
                  <c:v>Month 78</c:v>
                </c:pt>
                <c:pt idx="78">
                  <c:v>Month 79</c:v>
                </c:pt>
                <c:pt idx="79">
                  <c:v>Month 80</c:v>
                </c:pt>
                <c:pt idx="80">
                  <c:v>Month 81</c:v>
                </c:pt>
                <c:pt idx="81">
                  <c:v>Month 82</c:v>
                </c:pt>
                <c:pt idx="82">
                  <c:v>Month 83</c:v>
                </c:pt>
                <c:pt idx="83">
                  <c:v>Month 84</c:v>
                </c:pt>
                <c:pt idx="84">
                  <c:v>Month 85</c:v>
                </c:pt>
                <c:pt idx="85">
                  <c:v>Month 86</c:v>
                </c:pt>
                <c:pt idx="86">
                  <c:v>Month 87</c:v>
                </c:pt>
                <c:pt idx="87">
                  <c:v>Month 88</c:v>
                </c:pt>
                <c:pt idx="88">
                  <c:v>Month 89</c:v>
                </c:pt>
                <c:pt idx="89">
                  <c:v>Month 90</c:v>
                </c:pt>
                <c:pt idx="90">
                  <c:v>Month 91</c:v>
                </c:pt>
                <c:pt idx="91">
                  <c:v>Month 92</c:v>
                </c:pt>
                <c:pt idx="92">
                  <c:v>Month 93</c:v>
                </c:pt>
                <c:pt idx="93">
                  <c:v>Month 94</c:v>
                </c:pt>
                <c:pt idx="94">
                  <c:v>Month 95</c:v>
                </c:pt>
                <c:pt idx="95">
                  <c:v>Month 96</c:v>
                </c:pt>
                <c:pt idx="96">
                  <c:v>Month 97</c:v>
                </c:pt>
                <c:pt idx="97">
                  <c:v>Month 98</c:v>
                </c:pt>
                <c:pt idx="98">
                  <c:v>Month 99</c:v>
                </c:pt>
                <c:pt idx="99">
                  <c:v>Month 100</c:v>
                </c:pt>
                <c:pt idx="100">
                  <c:v>Month 101</c:v>
                </c:pt>
                <c:pt idx="101">
                  <c:v>Month 102</c:v>
                </c:pt>
                <c:pt idx="102">
                  <c:v>Month 103</c:v>
                </c:pt>
                <c:pt idx="103">
                  <c:v>Month 104</c:v>
                </c:pt>
                <c:pt idx="104">
                  <c:v>Month 105</c:v>
                </c:pt>
                <c:pt idx="105">
                  <c:v>Month 106</c:v>
                </c:pt>
                <c:pt idx="106">
                  <c:v>Month 107</c:v>
                </c:pt>
                <c:pt idx="107">
                  <c:v>Month 108</c:v>
                </c:pt>
                <c:pt idx="108">
                  <c:v>Month 109</c:v>
                </c:pt>
                <c:pt idx="109">
                  <c:v>Month 110</c:v>
                </c:pt>
                <c:pt idx="110">
                  <c:v>Month 111</c:v>
                </c:pt>
                <c:pt idx="111">
                  <c:v>Month 112</c:v>
                </c:pt>
                <c:pt idx="112">
                  <c:v>Month 113</c:v>
                </c:pt>
                <c:pt idx="113">
                  <c:v>Month 114</c:v>
                </c:pt>
                <c:pt idx="114">
                  <c:v>Month 115</c:v>
                </c:pt>
                <c:pt idx="115">
                  <c:v>Month 116</c:v>
                </c:pt>
                <c:pt idx="116">
                  <c:v>Month 117</c:v>
                </c:pt>
                <c:pt idx="117">
                  <c:v>Month 118</c:v>
                </c:pt>
                <c:pt idx="118">
                  <c:v>Month 119</c:v>
                </c:pt>
                <c:pt idx="119">
                  <c:v>Month 120</c:v>
                </c:pt>
              </c:strCache>
            </c:strRef>
          </c:cat>
          <c:val>
            <c:numRef>
              <c:f>'Value of Investment'!$D$4:$D$123</c:f>
              <c:numCache>
                <c:formatCode>_("$"* #,##0.00_);_("$"* \(#,##0.00\);_("$"* "-"??_);_(@_)</c:formatCode>
                <c:ptCount val="120"/>
                <c:pt idx="0">
                  <c:v>399313.58</c:v>
                </c:pt>
                <c:pt idx="1">
                  <c:v>398625.44</c:v>
                </c:pt>
                <c:pt idx="2">
                  <c:v>397935.58</c:v>
                </c:pt>
                <c:pt idx="3">
                  <c:v>397244</c:v>
                </c:pt>
                <c:pt idx="4">
                  <c:v>396550.69</c:v>
                </c:pt>
                <c:pt idx="5">
                  <c:v>395855.65</c:v>
                </c:pt>
                <c:pt idx="6">
                  <c:v>395158.87</c:v>
                </c:pt>
                <c:pt idx="7">
                  <c:v>394460.35</c:v>
                </c:pt>
                <c:pt idx="8">
                  <c:v>393760.07999999996</c:v>
                </c:pt>
                <c:pt idx="9">
                  <c:v>393058.05999999994</c:v>
                </c:pt>
                <c:pt idx="10">
                  <c:v>392354.28999999992</c:v>
                </c:pt>
                <c:pt idx="11">
                  <c:v>391648.75999999989</c:v>
                </c:pt>
                <c:pt idx="12">
                  <c:v>390941.4599999999</c:v>
                </c:pt>
                <c:pt idx="13">
                  <c:v>390232.3899999999</c:v>
                </c:pt>
                <c:pt idx="14">
                  <c:v>389521.54999999987</c:v>
                </c:pt>
                <c:pt idx="15">
                  <c:v>388808.92999999988</c:v>
                </c:pt>
                <c:pt idx="16">
                  <c:v>388094.52999999985</c:v>
                </c:pt>
                <c:pt idx="17">
                  <c:v>387378.34999999986</c:v>
                </c:pt>
                <c:pt idx="18">
                  <c:v>386660.37999999989</c:v>
                </c:pt>
                <c:pt idx="19">
                  <c:v>385940.60999999987</c:v>
                </c:pt>
                <c:pt idx="20">
                  <c:v>385219.03999999986</c:v>
                </c:pt>
                <c:pt idx="21">
                  <c:v>384495.66999999987</c:v>
                </c:pt>
                <c:pt idx="22">
                  <c:v>383770.48999999987</c:v>
                </c:pt>
                <c:pt idx="23">
                  <c:v>383043.49999999988</c:v>
                </c:pt>
                <c:pt idx="24">
                  <c:v>382314.68999999989</c:v>
                </c:pt>
                <c:pt idx="25">
                  <c:v>381584.05999999988</c:v>
                </c:pt>
                <c:pt idx="26">
                  <c:v>380851.59999999986</c:v>
                </c:pt>
                <c:pt idx="27">
                  <c:v>380117.30999999988</c:v>
                </c:pt>
                <c:pt idx="28">
                  <c:v>379381.17999999988</c:v>
                </c:pt>
                <c:pt idx="29">
                  <c:v>378643.2099999999</c:v>
                </c:pt>
                <c:pt idx="30">
                  <c:v>377903.39999999991</c:v>
                </c:pt>
                <c:pt idx="31">
                  <c:v>377161.73999999993</c:v>
                </c:pt>
                <c:pt idx="32">
                  <c:v>376418.21999999991</c:v>
                </c:pt>
                <c:pt idx="33">
                  <c:v>375672.84999999992</c:v>
                </c:pt>
                <c:pt idx="34">
                  <c:v>374925.60999999993</c:v>
                </c:pt>
                <c:pt idx="35">
                  <c:v>374176.49999999994</c:v>
                </c:pt>
                <c:pt idx="36">
                  <c:v>373425.51999999996</c:v>
                </c:pt>
                <c:pt idx="37">
                  <c:v>372672.66</c:v>
                </c:pt>
                <c:pt idx="38">
                  <c:v>371917.92</c:v>
                </c:pt>
                <c:pt idx="39">
                  <c:v>371161.29</c:v>
                </c:pt>
                <c:pt idx="40">
                  <c:v>370402.76999999996</c:v>
                </c:pt>
                <c:pt idx="41">
                  <c:v>369642.36</c:v>
                </c:pt>
                <c:pt idx="42">
                  <c:v>368880.05</c:v>
                </c:pt>
                <c:pt idx="43">
                  <c:v>368115.83</c:v>
                </c:pt>
                <c:pt idx="44">
                  <c:v>367349.7</c:v>
                </c:pt>
                <c:pt idx="45">
                  <c:v>366581.65</c:v>
                </c:pt>
                <c:pt idx="46">
                  <c:v>365811.68000000005</c:v>
                </c:pt>
                <c:pt idx="47">
                  <c:v>365039.79000000004</c:v>
                </c:pt>
                <c:pt idx="48">
                  <c:v>364265.97000000003</c:v>
                </c:pt>
                <c:pt idx="49">
                  <c:v>363490.21</c:v>
                </c:pt>
                <c:pt idx="50">
                  <c:v>362712.52</c:v>
                </c:pt>
                <c:pt idx="51">
                  <c:v>361932.88</c:v>
                </c:pt>
                <c:pt idx="52">
                  <c:v>361151.29</c:v>
                </c:pt>
                <c:pt idx="53">
                  <c:v>360367.75</c:v>
                </c:pt>
                <c:pt idx="54">
                  <c:v>359582.25</c:v>
                </c:pt>
                <c:pt idx="55">
                  <c:v>358794.79</c:v>
                </c:pt>
                <c:pt idx="56">
                  <c:v>358005.36</c:v>
                </c:pt>
                <c:pt idx="57">
                  <c:v>357213.95</c:v>
                </c:pt>
                <c:pt idx="58">
                  <c:v>356420.56</c:v>
                </c:pt>
                <c:pt idx="59">
                  <c:v>355625.19</c:v>
                </c:pt>
                <c:pt idx="60">
                  <c:v>354827.83</c:v>
                </c:pt>
                <c:pt idx="61">
                  <c:v>354028.48000000004</c:v>
                </c:pt>
                <c:pt idx="62">
                  <c:v>353227.13000000006</c:v>
                </c:pt>
                <c:pt idx="63">
                  <c:v>352423.78000000009</c:v>
                </c:pt>
                <c:pt idx="64">
                  <c:v>351618.4200000001</c:v>
                </c:pt>
                <c:pt idx="65">
                  <c:v>350811.0500000001</c:v>
                </c:pt>
                <c:pt idx="66">
                  <c:v>350001.66000000009</c:v>
                </c:pt>
                <c:pt idx="67">
                  <c:v>349190.24000000011</c:v>
                </c:pt>
                <c:pt idx="68">
                  <c:v>348376.8000000001</c:v>
                </c:pt>
                <c:pt idx="69">
                  <c:v>347561.32000000012</c:v>
                </c:pt>
                <c:pt idx="70">
                  <c:v>346743.8000000001</c:v>
                </c:pt>
                <c:pt idx="71">
                  <c:v>345924.24000000011</c:v>
                </c:pt>
                <c:pt idx="72">
                  <c:v>345102.63000000012</c:v>
                </c:pt>
                <c:pt idx="73">
                  <c:v>344278.97000000015</c:v>
                </c:pt>
                <c:pt idx="74">
                  <c:v>343453.25000000017</c:v>
                </c:pt>
                <c:pt idx="75">
                  <c:v>342625.4600000002</c:v>
                </c:pt>
                <c:pt idx="76">
                  <c:v>341795.60000000021</c:v>
                </c:pt>
                <c:pt idx="77">
                  <c:v>340963.67000000022</c:v>
                </c:pt>
                <c:pt idx="78">
                  <c:v>340129.66000000021</c:v>
                </c:pt>
                <c:pt idx="79">
                  <c:v>339293.56000000023</c:v>
                </c:pt>
                <c:pt idx="80">
                  <c:v>338455.37000000023</c:v>
                </c:pt>
                <c:pt idx="81">
                  <c:v>337615.0900000002</c:v>
                </c:pt>
                <c:pt idx="82">
                  <c:v>336772.7100000002</c:v>
                </c:pt>
                <c:pt idx="83">
                  <c:v>335928.2200000002</c:v>
                </c:pt>
                <c:pt idx="84">
                  <c:v>335081.62000000023</c:v>
                </c:pt>
                <c:pt idx="85">
                  <c:v>334232.90000000026</c:v>
                </c:pt>
                <c:pt idx="86">
                  <c:v>333382.06000000023</c:v>
                </c:pt>
                <c:pt idx="87">
                  <c:v>332529.10000000021</c:v>
                </c:pt>
                <c:pt idx="88">
                  <c:v>331674.00000000023</c:v>
                </c:pt>
                <c:pt idx="89">
                  <c:v>330816.77000000025</c:v>
                </c:pt>
                <c:pt idx="90">
                  <c:v>329957.39000000025</c:v>
                </c:pt>
                <c:pt idx="91">
                  <c:v>329095.86000000022</c:v>
                </c:pt>
                <c:pt idx="92">
                  <c:v>328232.18000000023</c:v>
                </c:pt>
                <c:pt idx="93">
                  <c:v>327366.3400000002</c:v>
                </c:pt>
                <c:pt idx="94">
                  <c:v>326498.3400000002</c:v>
                </c:pt>
                <c:pt idx="95">
                  <c:v>325628.17000000022</c:v>
                </c:pt>
                <c:pt idx="96">
                  <c:v>324755.82000000024</c:v>
                </c:pt>
                <c:pt idx="97">
                  <c:v>323881.29000000021</c:v>
                </c:pt>
                <c:pt idx="98">
                  <c:v>323004.57000000024</c:v>
                </c:pt>
                <c:pt idx="99">
                  <c:v>322125.66000000027</c:v>
                </c:pt>
                <c:pt idx="100">
                  <c:v>321244.55000000028</c:v>
                </c:pt>
                <c:pt idx="101">
                  <c:v>320361.24000000028</c:v>
                </c:pt>
                <c:pt idx="102">
                  <c:v>319475.72000000026</c:v>
                </c:pt>
                <c:pt idx="103">
                  <c:v>318587.99000000028</c:v>
                </c:pt>
                <c:pt idx="104">
                  <c:v>317698.04000000027</c:v>
                </c:pt>
                <c:pt idx="105">
                  <c:v>316805.87000000029</c:v>
                </c:pt>
                <c:pt idx="106">
                  <c:v>315911.46000000031</c:v>
                </c:pt>
                <c:pt idx="107">
                  <c:v>315014.8200000003</c:v>
                </c:pt>
                <c:pt idx="108">
                  <c:v>314115.94000000029</c:v>
                </c:pt>
                <c:pt idx="109">
                  <c:v>313214.81000000029</c:v>
                </c:pt>
                <c:pt idx="110">
                  <c:v>312311.43000000028</c:v>
                </c:pt>
                <c:pt idx="111">
                  <c:v>311405.79000000027</c:v>
                </c:pt>
                <c:pt idx="112">
                  <c:v>310497.8800000003</c:v>
                </c:pt>
                <c:pt idx="113">
                  <c:v>309587.7000000003</c:v>
                </c:pt>
                <c:pt idx="114">
                  <c:v>308675.25000000029</c:v>
                </c:pt>
                <c:pt idx="115">
                  <c:v>307760.52000000031</c:v>
                </c:pt>
                <c:pt idx="116">
                  <c:v>306843.50000000029</c:v>
                </c:pt>
                <c:pt idx="117">
                  <c:v>305924.19000000029</c:v>
                </c:pt>
                <c:pt idx="118">
                  <c:v>305002.58000000031</c:v>
                </c:pt>
                <c:pt idx="119">
                  <c:v>304078.67000000033</c:v>
                </c:pt>
              </c:numCache>
            </c:numRef>
          </c:val>
          <c:smooth val="0"/>
          <c:extLst>
            <c:ext xmlns:c16="http://schemas.microsoft.com/office/drawing/2014/chart" uri="{C3380CC4-5D6E-409C-BE32-E72D297353CC}">
              <c16:uniqueId val="{00000001-29F4-48A6-B688-E8F0B60E022E}"/>
            </c:ext>
          </c:extLst>
        </c:ser>
        <c:ser>
          <c:idx val="2"/>
          <c:order val="2"/>
          <c:tx>
            <c:strRef>
              <c:f>'Value of Investment'!$E$3</c:f>
              <c:strCache>
                <c:ptCount val="1"/>
                <c:pt idx="0">
                  <c:v>Total Equity</c:v>
                </c:pt>
              </c:strCache>
            </c:strRef>
          </c:tx>
          <c:spPr>
            <a:ln w="28575" cap="rnd">
              <a:solidFill>
                <a:schemeClr val="accent3"/>
              </a:solidFill>
              <a:round/>
            </a:ln>
            <a:effectLst/>
          </c:spPr>
          <c:marker>
            <c:symbol val="none"/>
          </c:marker>
          <c:cat>
            <c:strRef>
              <c:f>'Value of Investment'!$B$4:$B$123</c:f>
              <c:strCache>
                <c:ptCount val="120"/>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pt idx="36">
                  <c:v>Month 37</c:v>
                </c:pt>
                <c:pt idx="37">
                  <c:v>Month 38</c:v>
                </c:pt>
                <c:pt idx="38">
                  <c:v>Month 39</c:v>
                </c:pt>
                <c:pt idx="39">
                  <c:v>Month 40</c:v>
                </c:pt>
                <c:pt idx="40">
                  <c:v>Month 41</c:v>
                </c:pt>
                <c:pt idx="41">
                  <c:v>Month 42</c:v>
                </c:pt>
                <c:pt idx="42">
                  <c:v>Month 43</c:v>
                </c:pt>
                <c:pt idx="43">
                  <c:v>Month 44</c:v>
                </c:pt>
                <c:pt idx="44">
                  <c:v>Month 45</c:v>
                </c:pt>
                <c:pt idx="45">
                  <c:v>Month 46</c:v>
                </c:pt>
                <c:pt idx="46">
                  <c:v>Month 47</c:v>
                </c:pt>
                <c:pt idx="47">
                  <c:v>Month 48</c:v>
                </c:pt>
                <c:pt idx="48">
                  <c:v>Month 49</c:v>
                </c:pt>
                <c:pt idx="49">
                  <c:v>Month 50</c:v>
                </c:pt>
                <c:pt idx="50">
                  <c:v>Month 51</c:v>
                </c:pt>
                <c:pt idx="51">
                  <c:v>Month 52</c:v>
                </c:pt>
                <c:pt idx="52">
                  <c:v>Month 53</c:v>
                </c:pt>
                <c:pt idx="53">
                  <c:v>Month 54</c:v>
                </c:pt>
                <c:pt idx="54">
                  <c:v>Month 55</c:v>
                </c:pt>
                <c:pt idx="55">
                  <c:v>Month 56</c:v>
                </c:pt>
                <c:pt idx="56">
                  <c:v>Month 57</c:v>
                </c:pt>
                <c:pt idx="57">
                  <c:v>Month 58</c:v>
                </c:pt>
                <c:pt idx="58">
                  <c:v>Month 59</c:v>
                </c:pt>
                <c:pt idx="59">
                  <c:v>Month 60</c:v>
                </c:pt>
                <c:pt idx="60">
                  <c:v>Month 61</c:v>
                </c:pt>
                <c:pt idx="61">
                  <c:v>Month 62</c:v>
                </c:pt>
                <c:pt idx="62">
                  <c:v>Month 63</c:v>
                </c:pt>
                <c:pt idx="63">
                  <c:v>Month 64</c:v>
                </c:pt>
                <c:pt idx="64">
                  <c:v>Month 65</c:v>
                </c:pt>
                <c:pt idx="65">
                  <c:v>Month 66</c:v>
                </c:pt>
                <c:pt idx="66">
                  <c:v>Month 67</c:v>
                </c:pt>
                <c:pt idx="67">
                  <c:v>Month 68</c:v>
                </c:pt>
                <c:pt idx="68">
                  <c:v>Month 69</c:v>
                </c:pt>
                <c:pt idx="69">
                  <c:v>Month 70</c:v>
                </c:pt>
                <c:pt idx="70">
                  <c:v>Month 71</c:v>
                </c:pt>
                <c:pt idx="71">
                  <c:v>Month 72</c:v>
                </c:pt>
                <c:pt idx="72">
                  <c:v>Month 73</c:v>
                </c:pt>
                <c:pt idx="73">
                  <c:v>Month 74</c:v>
                </c:pt>
                <c:pt idx="74">
                  <c:v>Month 75</c:v>
                </c:pt>
                <c:pt idx="75">
                  <c:v>Month 76</c:v>
                </c:pt>
                <c:pt idx="76">
                  <c:v>Month 77</c:v>
                </c:pt>
                <c:pt idx="77">
                  <c:v>Month 78</c:v>
                </c:pt>
                <c:pt idx="78">
                  <c:v>Month 79</c:v>
                </c:pt>
                <c:pt idx="79">
                  <c:v>Month 80</c:v>
                </c:pt>
                <c:pt idx="80">
                  <c:v>Month 81</c:v>
                </c:pt>
                <c:pt idx="81">
                  <c:v>Month 82</c:v>
                </c:pt>
                <c:pt idx="82">
                  <c:v>Month 83</c:v>
                </c:pt>
                <c:pt idx="83">
                  <c:v>Month 84</c:v>
                </c:pt>
                <c:pt idx="84">
                  <c:v>Month 85</c:v>
                </c:pt>
                <c:pt idx="85">
                  <c:v>Month 86</c:v>
                </c:pt>
                <c:pt idx="86">
                  <c:v>Month 87</c:v>
                </c:pt>
                <c:pt idx="87">
                  <c:v>Month 88</c:v>
                </c:pt>
                <c:pt idx="88">
                  <c:v>Month 89</c:v>
                </c:pt>
                <c:pt idx="89">
                  <c:v>Month 90</c:v>
                </c:pt>
                <c:pt idx="90">
                  <c:v>Month 91</c:v>
                </c:pt>
                <c:pt idx="91">
                  <c:v>Month 92</c:v>
                </c:pt>
                <c:pt idx="92">
                  <c:v>Month 93</c:v>
                </c:pt>
                <c:pt idx="93">
                  <c:v>Month 94</c:v>
                </c:pt>
                <c:pt idx="94">
                  <c:v>Month 95</c:v>
                </c:pt>
                <c:pt idx="95">
                  <c:v>Month 96</c:v>
                </c:pt>
                <c:pt idx="96">
                  <c:v>Month 97</c:v>
                </c:pt>
                <c:pt idx="97">
                  <c:v>Month 98</c:v>
                </c:pt>
                <c:pt idx="98">
                  <c:v>Month 99</c:v>
                </c:pt>
                <c:pt idx="99">
                  <c:v>Month 100</c:v>
                </c:pt>
                <c:pt idx="100">
                  <c:v>Month 101</c:v>
                </c:pt>
                <c:pt idx="101">
                  <c:v>Month 102</c:v>
                </c:pt>
                <c:pt idx="102">
                  <c:v>Month 103</c:v>
                </c:pt>
                <c:pt idx="103">
                  <c:v>Month 104</c:v>
                </c:pt>
                <c:pt idx="104">
                  <c:v>Month 105</c:v>
                </c:pt>
                <c:pt idx="105">
                  <c:v>Month 106</c:v>
                </c:pt>
                <c:pt idx="106">
                  <c:v>Month 107</c:v>
                </c:pt>
                <c:pt idx="107">
                  <c:v>Month 108</c:v>
                </c:pt>
                <c:pt idx="108">
                  <c:v>Month 109</c:v>
                </c:pt>
                <c:pt idx="109">
                  <c:v>Month 110</c:v>
                </c:pt>
                <c:pt idx="110">
                  <c:v>Month 111</c:v>
                </c:pt>
                <c:pt idx="111">
                  <c:v>Month 112</c:v>
                </c:pt>
                <c:pt idx="112">
                  <c:v>Month 113</c:v>
                </c:pt>
                <c:pt idx="113">
                  <c:v>Month 114</c:v>
                </c:pt>
                <c:pt idx="114">
                  <c:v>Month 115</c:v>
                </c:pt>
                <c:pt idx="115">
                  <c:v>Month 116</c:v>
                </c:pt>
                <c:pt idx="116">
                  <c:v>Month 117</c:v>
                </c:pt>
                <c:pt idx="117">
                  <c:v>Month 118</c:v>
                </c:pt>
                <c:pt idx="118">
                  <c:v>Month 119</c:v>
                </c:pt>
                <c:pt idx="119">
                  <c:v>Month 120</c:v>
                </c:pt>
              </c:strCache>
            </c:strRef>
          </c:cat>
          <c:val>
            <c:numRef>
              <c:f>'Value of Investment'!$E$4:$E$123</c:f>
              <c:numCache>
                <c:formatCode>_("$"* #,##0.00_);_("$"* \(#,##0.00\);_("$"* "-"??_);_(@_)</c:formatCode>
                <c:ptCount val="120"/>
                <c:pt idx="0">
                  <c:v>201936.41999999998</c:v>
                </c:pt>
                <c:pt idx="1">
                  <c:v>204127.685</c:v>
                </c:pt>
                <c:pt idx="2">
                  <c:v>206324.42781249998</c:v>
                </c:pt>
                <c:pt idx="3">
                  <c:v>208526.65783203125</c:v>
                </c:pt>
                <c:pt idx="4">
                  <c:v>210734.39447661134</c:v>
                </c:pt>
                <c:pt idx="5">
                  <c:v>212947.64718780282</c:v>
                </c:pt>
                <c:pt idx="6">
                  <c:v>215166.43543077237</c:v>
                </c:pt>
                <c:pt idx="7">
                  <c:v>217390.76869434933</c:v>
                </c:pt>
                <c:pt idx="8">
                  <c:v>219620.6664910852</c:v>
                </c:pt>
                <c:pt idx="9">
                  <c:v>221856.13835731288</c:v>
                </c:pt>
                <c:pt idx="10">
                  <c:v>224097.19385320623</c:v>
                </c:pt>
                <c:pt idx="11">
                  <c:v>226343.85256283928</c:v>
                </c:pt>
                <c:pt idx="12">
                  <c:v>228596.13409424637</c:v>
                </c:pt>
                <c:pt idx="13">
                  <c:v>230854.04807948205</c:v>
                </c:pt>
                <c:pt idx="14">
                  <c:v>233117.60417468083</c:v>
                </c:pt>
                <c:pt idx="15">
                  <c:v>235386.82206011756</c:v>
                </c:pt>
                <c:pt idx="16">
                  <c:v>237661.71144026791</c:v>
                </c:pt>
                <c:pt idx="17">
                  <c:v>239942.28204386856</c:v>
                </c:pt>
                <c:pt idx="18">
                  <c:v>242228.55362397816</c:v>
                </c:pt>
                <c:pt idx="19">
                  <c:v>244520.54595803819</c:v>
                </c:pt>
                <c:pt idx="20">
                  <c:v>246818.26884793333</c:v>
                </c:pt>
                <c:pt idx="21">
                  <c:v>249121.7321200532</c:v>
                </c:pt>
                <c:pt idx="22">
                  <c:v>251430.95562535338</c:v>
                </c:pt>
                <c:pt idx="23">
                  <c:v>253745.94923941675</c:v>
                </c:pt>
                <c:pt idx="24">
                  <c:v>256066.73286251532</c:v>
                </c:pt>
                <c:pt idx="25">
                  <c:v>258393.31641967158</c:v>
                </c:pt>
                <c:pt idx="26">
                  <c:v>260725.7198607208</c:v>
                </c:pt>
                <c:pt idx="27">
                  <c:v>263063.95316037262</c:v>
                </c:pt>
                <c:pt idx="28">
                  <c:v>265408.03631827357</c:v>
                </c:pt>
                <c:pt idx="29">
                  <c:v>267757.9793590692</c:v>
                </c:pt>
                <c:pt idx="30">
                  <c:v>270113.79233246692</c:v>
                </c:pt>
                <c:pt idx="31">
                  <c:v>272475.49531329802</c:v>
                </c:pt>
                <c:pt idx="32">
                  <c:v>274843.10840158124</c:v>
                </c:pt>
                <c:pt idx="33">
                  <c:v>277216.63172258524</c:v>
                </c:pt>
                <c:pt idx="34">
                  <c:v>279596.09542689164</c:v>
                </c:pt>
                <c:pt idx="35">
                  <c:v>281981.50969045883</c:v>
                </c:pt>
                <c:pt idx="36">
                  <c:v>284372.88471468497</c:v>
                </c:pt>
                <c:pt idx="37">
                  <c:v>286770.2407264717</c:v>
                </c:pt>
                <c:pt idx="38">
                  <c:v>289173.58797828789</c:v>
                </c:pt>
                <c:pt idx="39">
                  <c:v>291582.94674823357</c:v>
                </c:pt>
                <c:pt idx="40">
                  <c:v>293998.32734010421</c:v>
                </c:pt>
                <c:pt idx="41">
                  <c:v>296419.74008345441</c:v>
                </c:pt>
                <c:pt idx="42">
                  <c:v>298847.20533366309</c:v>
                </c:pt>
                <c:pt idx="43">
                  <c:v>301280.74347199727</c:v>
                </c:pt>
                <c:pt idx="44">
                  <c:v>303720.36490567721</c:v>
                </c:pt>
                <c:pt idx="45">
                  <c:v>306166.09006794135</c:v>
                </c:pt>
                <c:pt idx="46">
                  <c:v>308617.92941811122</c:v>
                </c:pt>
                <c:pt idx="47">
                  <c:v>311075.89344165649</c:v>
                </c:pt>
                <c:pt idx="48">
                  <c:v>313540.00265026063</c:v>
                </c:pt>
                <c:pt idx="49">
                  <c:v>316010.27758188633</c:v>
                </c:pt>
                <c:pt idx="50">
                  <c:v>318486.71880084102</c:v>
                </c:pt>
                <c:pt idx="51">
                  <c:v>320969.35689784319</c:v>
                </c:pt>
                <c:pt idx="52">
                  <c:v>323458.20249008777</c:v>
                </c:pt>
                <c:pt idx="53">
                  <c:v>325953.26622131292</c:v>
                </c:pt>
                <c:pt idx="54">
                  <c:v>328454.56876186619</c:v>
                </c:pt>
                <c:pt idx="55">
                  <c:v>330962.12080877082</c:v>
                </c:pt>
                <c:pt idx="56">
                  <c:v>333475.94308579271</c:v>
                </c:pt>
                <c:pt idx="57">
                  <c:v>335996.0563435072</c:v>
                </c:pt>
                <c:pt idx="58">
                  <c:v>338522.47135936603</c:v>
                </c:pt>
                <c:pt idx="59">
                  <c:v>341055.19893776445</c:v>
                </c:pt>
                <c:pt idx="60">
                  <c:v>343594.25991010881</c:v>
                </c:pt>
                <c:pt idx="61">
                  <c:v>346139.66513488401</c:v>
                </c:pt>
                <c:pt idx="62">
                  <c:v>348691.43549772125</c:v>
                </c:pt>
                <c:pt idx="63">
                  <c:v>351249.58191146556</c:v>
                </c:pt>
                <c:pt idx="64">
                  <c:v>353814.12531624426</c:v>
                </c:pt>
                <c:pt idx="65">
                  <c:v>356385.07667953492</c:v>
                </c:pt>
                <c:pt idx="66">
                  <c:v>358962.45699623373</c:v>
                </c:pt>
                <c:pt idx="67">
                  <c:v>361546.28728872433</c:v>
                </c:pt>
                <c:pt idx="68">
                  <c:v>364136.56860694609</c:v>
                </c:pt>
                <c:pt idx="69">
                  <c:v>366733.33202846342</c:v>
                </c:pt>
                <c:pt idx="70">
                  <c:v>369336.58865853463</c:v>
                </c:pt>
                <c:pt idx="71">
                  <c:v>371946.34963018098</c:v>
                </c:pt>
                <c:pt idx="72">
                  <c:v>374562.63610425638</c:v>
                </c:pt>
                <c:pt idx="73">
                  <c:v>377185.45926951704</c:v>
                </c:pt>
                <c:pt idx="74">
                  <c:v>379814.84034269076</c:v>
                </c:pt>
                <c:pt idx="75">
                  <c:v>382450.80056854745</c:v>
                </c:pt>
                <c:pt idx="76">
                  <c:v>385093.35121996875</c:v>
                </c:pt>
                <c:pt idx="77">
                  <c:v>387742.50359801872</c:v>
                </c:pt>
                <c:pt idx="78">
                  <c:v>390398.27903201379</c:v>
                </c:pt>
                <c:pt idx="79">
                  <c:v>393060.69887959381</c:v>
                </c:pt>
                <c:pt idx="80">
                  <c:v>395729.77452679281</c:v>
                </c:pt>
                <c:pt idx="81">
                  <c:v>398405.51738810982</c:v>
                </c:pt>
                <c:pt idx="82">
                  <c:v>401087.9489065801</c:v>
                </c:pt>
                <c:pt idx="83">
                  <c:v>403777.09055384656</c:v>
                </c:pt>
                <c:pt idx="84">
                  <c:v>406472.9538302311</c:v>
                </c:pt>
                <c:pt idx="85">
                  <c:v>409175.56026480661</c:v>
                </c:pt>
                <c:pt idx="86">
                  <c:v>411884.92141546862</c:v>
                </c:pt>
                <c:pt idx="87">
                  <c:v>414601.04886900727</c:v>
                </c:pt>
                <c:pt idx="88">
                  <c:v>417323.97424117976</c:v>
                </c:pt>
                <c:pt idx="89">
                  <c:v>420053.69917678274</c:v>
                </c:pt>
                <c:pt idx="90">
                  <c:v>422790.25534972467</c:v>
                </c:pt>
                <c:pt idx="91">
                  <c:v>425533.65446309897</c:v>
                </c:pt>
                <c:pt idx="92">
                  <c:v>428283.90824925672</c:v>
                </c:pt>
                <c:pt idx="93">
                  <c:v>431041.03846987989</c:v>
                </c:pt>
                <c:pt idx="94">
                  <c:v>433805.05691605457</c:v>
                </c:pt>
                <c:pt idx="95">
                  <c:v>436575.98540834471</c:v>
                </c:pt>
                <c:pt idx="96">
                  <c:v>439353.84579686559</c:v>
                </c:pt>
                <c:pt idx="97">
                  <c:v>442138.64996135776</c:v>
                </c:pt>
                <c:pt idx="98">
                  <c:v>444930.41981126118</c:v>
                </c:pt>
                <c:pt idx="99">
                  <c:v>447729.16728578927</c:v>
                </c:pt>
                <c:pt idx="100">
                  <c:v>450534.91435400373</c:v>
                </c:pt>
                <c:pt idx="101">
                  <c:v>453347.67301488871</c:v>
                </c:pt>
                <c:pt idx="102">
                  <c:v>456167.46529742592</c:v>
                </c:pt>
                <c:pt idx="103">
                  <c:v>458994.30326066952</c:v>
                </c:pt>
                <c:pt idx="104">
                  <c:v>461828.20899382117</c:v>
                </c:pt>
                <c:pt idx="105">
                  <c:v>464669.1946163057</c:v>
                </c:pt>
                <c:pt idx="106">
                  <c:v>467517.29227784649</c:v>
                </c:pt>
                <c:pt idx="107">
                  <c:v>470372.50415854109</c:v>
                </c:pt>
                <c:pt idx="108">
                  <c:v>473234.8524689374</c:v>
                </c:pt>
                <c:pt idx="109">
                  <c:v>476104.35945010977</c:v>
                </c:pt>
                <c:pt idx="110">
                  <c:v>478981.0373737351</c:v>
                </c:pt>
                <c:pt idx="111">
                  <c:v>481864.90854216949</c:v>
                </c:pt>
                <c:pt idx="112">
                  <c:v>484755.99528852483</c:v>
                </c:pt>
                <c:pt idx="113">
                  <c:v>487654.3099767461</c:v>
                </c:pt>
                <c:pt idx="114">
                  <c:v>490559.86500168795</c:v>
                </c:pt>
                <c:pt idx="115">
                  <c:v>493472.68278919213</c:v>
                </c:pt>
                <c:pt idx="116">
                  <c:v>496392.78579616518</c:v>
                </c:pt>
                <c:pt idx="117">
                  <c:v>499320.18651065556</c:v>
                </c:pt>
                <c:pt idx="118">
                  <c:v>502254.9074519322</c:v>
                </c:pt>
                <c:pt idx="119">
                  <c:v>505196.96117056202</c:v>
                </c:pt>
              </c:numCache>
            </c:numRef>
          </c:val>
          <c:smooth val="0"/>
          <c:extLst>
            <c:ext xmlns:c16="http://schemas.microsoft.com/office/drawing/2014/chart" uri="{C3380CC4-5D6E-409C-BE32-E72D297353CC}">
              <c16:uniqueId val="{00000002-29F4-48A6-B688-E8F0B60E022E}"/>
            </c:ext>
          </c:extLst>
        </c:ser>
        <c:dLbls>
          <c:showLegendKey val="0"/>
          <c:showVal val="0"/>
          <c:showCatName val="0"/>
          <c:showSerName val="0"/>
          <c:showPercent val="0"/>
          <c:showBubbleSize val="0"/>
        </c:dLbls>
        <c:smooth val="0"/>
        <c:axId val="1279709712"/>
        <c:axId val="1265643872"/>
      </c:lineChart>
      <c:catAx>
        <c:axId val="127970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5643872"/>
        <c:crosses val="autoZero"/>
        <c:auto val="1"/>
        <c:lblAlgn val="ctr"/>
        <c:lblOffset val="100"/>
        <c:noMultiLvlLbl val="0"/>
      </c:catAx>
      <c:valAx>
        <c:axId val="12656438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9709712"/>
        <c:crosses val="autoZero"/>
        <c:crossBetween val="between"/>
        <c:majorUnit val="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When Am I Profitable?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'Breakeven Analysis'!$C$3</c:f>
              <c:strCache>
                <c:ptCount val="1"/>
                <c:pt idx="0">
                  <c:v>Difference</c:v>
                </c:pt>
              </c:strCache>
            </c:strRef>
          </c:tx>
          <c:spPr>
            <a:ln w="28575" cap="rnd">
              <a:solidFill>
                <a:schemeClr val="accent1"/>
              </a:solidFill>
              <a:round/>
            </a:ln>
            <a:effectLst/>
          </c:spPr>
          <c:marker>
            <c:symbol val="none"/>
          </c:marker>
          <c:cat>
            <c:strRef>
              <c:f>'Breakeven Analysis'!$B$4:$B$123</c:f>
              <c:strCache>
                <c:ptCount val="120"/>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pt idx="36">
                  <c:v>Month 37</c:v>
                </c:pt>
                <c:pt idx="37">
                  <c:v>Month 38</c:v>
                </c:pt>
                <c:pt idx="38">
                  <c:v>Month 39</c:v>
                </c:pt>
                <c:pt idx="39">
                  <c:v>Month 40</c:v>
                </c:pt>
                <c:pt idx="40">
                  <c:v>Month 41</c:v>
                </c:pt>
                <c:pt idx="41">
                  <c:v>Month 42</c:v>
                </c:pt>
                <c:pt idx="42">
                  <c:v>Month 43</c:v>
                </c:pt>
                <c:pt idx="43">
                  <c:v>Month 44</c:v>
                </c:pt>
                <c:pt idx="44">
                  <c:v>Month 45</c:v>
                </c:pt>
                <c:pt idx="45">
                  <c:v>Month 46</c:v>
                </c:pt>
                <c:pt idx="46">
                  <c:v>Month 47</c:v>
                </c:pt>
                <c:pt idx="47">
                  <c:v>Month 48</c:v>
                </c:pt>
                <c:pt idx="48">
                  <c:v>Month 49</c:v>
                </c:pt>
                <c:pt idx="49">
                  <c:v>Month 50</c:v>
                </c:pt>
                <c:pt idx="50">
                  <c:v>Month 51</c:v>
                </c:pt>
                <c:pt idx="51">
                  <c:v>Month 52</c:v>
                </c:pt>
                <c:pt idx="52">
                  <c:v>Month 53</c:v>
                </c:pt>
                <c:pt idx="53">
                  <c:v>Month 54</c:v>
                </c:pt>
                <c:pt idx="54">
                  <c:v>Month 55</c:v>
                </c:pt>
                <c:pt idx="55">
                  <c:v>Month 56</c:v>
                </c:pt>
                <c:pt idx="56">
                  <c:v>Month 57</c:v>
                </c:pt>
                <c:pt idx="57">
                  <c:v>Month 58</c:v>
                </c:pt>
                <c:pt idx="58">
                  <c:v>Month 59</c:v>
                </c:pt>
                <c:pt idx="59">
                  <c:v>Month 60</c:v>
                </c:pt>
                <c:pt idx="60">
                  <c:v>Month 61</c:v>
                </c:pt>
                <c:pt idx="61">
                  <c:v>Month 62</c:v>
                </c:pt>
                <c:pt idx="62">
                  <c:v>Month 63</c:v>
                </c:pt>
                <c:pt idx="63">
                  <c:v>Month 64</c:v>
                </c:pt>
                <c:pt idx="64">
                  <c:v>Month 65</c:v>
                </c:pt>
                <c:pt idx="65">
                  <c:v>Month 66</c:v>
                </c:pt>
                <c:pt idx="66">
                  <c:v>Month 67</c:v>
                </c:pt>
                <c:pt idx="67">
                  <c:v>Month 68</c:v>
                </c:pt>
                <c:pt idx="68">
                  <c:v>Month 69</c:v>
                </c:pt>
                <c:pt idx="69">
                  <c:v>Month 70</c:v>
                </c:pt>
                <c:pt idx="70">
                  <c:v>Month 71</c:v>
                </c:pt>
                <c:pt idx="71">
                  <c:v>Month 72</c:v>
                </c:pt>
                <c:pt idx="72">
                  <c:v>Month 73</c:v>
                </c:pt>
                <c:pt idx="73">
                  <c:v>Month 74</c:v>
                </c:pt>
                <c:pt idx="74">
                  <c:v>Month 75</c:v>
                </c:pt>
                <c:pt idx="75">
                  <c:v>Month 76</c:v>
                </c:pt>
                <c:pt idx="76">
                  <c:v>Month 77</c:v>
                </c:pt>
                <c:pt idx="77">
                  <c:v>Month 78</c:v>
                </c:pt>
                <c:pt idx="78">
                  <c:v>Month 79</c:v>
                </c:pt>
                <c:pt idx="79">
                  <c:v>Month 80</c:v>
                </c:pt>
                <c:pt idx="80">
                  <c:v>Month 81</c:v>
                </c:pt>
                <c:pt idx="81">
                  <c:v>Month 82</c:v>
                </c:pt>
                <c:pt idx="82">
                  <c:v>Month 83</c:v>
                </c:pt>
                <c:pt idx="83">
                  <c:v>Month 84</c:v>
                </c:pt>
                <c:pt idx="84">
                  <c:v>Month 85</c:v>
                </c:pt>
                <c:pt idx="85">
                  <c:v>Month 86</c:v>
                </c:pt>
                <c:pt idx="86">
                  <c:v>Month 87</c:v>
                </c:pt>
                <c:pt idx="87">
                  <c:v>Month 88</c:v>
                </c:pt>
                <c:pt idx="88">
                  <c:v>Month 89</c:v>
                </c:pt>
                <c:pt idx="89">
                  <c:v>Month 90</c:v>
                </c:pt>
                <c:pt idx="90">
                  <c:v>Month 91</c:v>
                </c:pt>
                <c:pt idx="91">
                  <c:v>Month 92</c:v>
                </c:pt>
                <c:pt idx="92">
                  <c:v>Month 93</c:v>
                </c:pt>
                <c:pt idx="93">
                  <c:v>Month 94</c:v>
                </c:pt>
                <c:pt idx="94">
                  <c:v>Month 95</c:v>
                </c:pt>
                <c:pt idx="95">
                  <c:v>Month 96</c:v>
                </c:pt>
                <c:pt idx="96">
                  <c:v>Month 97</c:v>
                </c:pt>
                <c:pt idx="97">
                  <c:v>Month 98</c:v>
                </c:pt>
                <c:pt idx="98">
                  <c:v>Month 99</c:v>
                </c:pt>
                <c:pt idx="99">
                  <c:v>Month 100</c:v>
                </c:pt>
                <c:pt idx="100">
                  <c:v>Month 101</c:v>
                </c:pt>
                <c:pt idx="101">
                  <c:v>Month 102</c:v>
                </c:pt>
                <c:pt idx="102">
                  <c:v>Month 103</c:v>
                </c:pt>
                <c:pt idx="103">
                  <c:v>Month 104</c:v>
                </c:pt>
                <c:pt idx="104">
                  <c:v>Month 105</c:v>
                </c:pt>
                <c:pt idx="105">
                  <c:v>Month 106</c:v>
                </c:pt>
                <c:pt idx="106">
                  <c:v>Month 107</c:v>
                </c:pt>
                <c:pt idx="107">
                  <c:v>Month 108</c:v>
                </c:pt>
                <c:pt idx="108">
                  <c:v>Month 109</c:v>
                </c:pt>
                <c:pt idx="109">
                  <c:v>Month 110</c:v>
                </c:pt>
                <c:pt idx="110">
                  <c:v>Month 111</c:v>
                </c:pt>
                <c:pt idx="111">
                  <c:v>Month 112</c:v>
                </c:pt>
                <c:pt idx="112">
                  <c:v>Month 113</c:v>
                </c:pt>
                <c:pt idx="113">
                  <c:v>Month 114</c:v>
                </c:pt>
                <c:pt idx="114">
                  <c:v>Month 115</c:v>
                </c:pt>
                <c:pt idx="115">
                  <c:v>Month 116</c:v>
                </c:pt>
                <c:pt idx="116">
                  <c:v>Month 117</c:v>
                </c:pt>
                <c:pt idx="117">
                  <c:v>Month 118</c:v>
                </c:pt>
                <c:pt idx="118">
                  <c:v>Month 119</c:v>
                </c:pt>
                <c:pt idx="119">
                  <c:v>Month 120</c:v>
                </c:pt>
              </c:strCache>
            </c:strRef>
          </c:cat>
          <c:val>
            <c:numRef>
              <c:f>'Breakeven Analysis'!$C$4:$C$123</c:f>
              <c:numCache>
                <c:formatCode>"$"#,##0.00_);[Red]\("$"#,##0.00\)</c:formatCode>
                <c:ptCount val="120"/>
                <c:pt idx="0">
                  <c:v>-2448.9161349178021</c:v>
                </c:pt>
                <c:pt idx="1">
                  <c:v>-4897.8322698356042</c:v>
                </c:pt>
                <c:pt idx="2">
                  <c:v>-7346.7484047534062</c:v>
                </c:pt>
                <c:pt idx="3">
                  <c:v>-9795.6645396712083</c:v>
                </c:pt>
                <c:pt idx="4">
                  <c:v>-9244.5806745890113</c:v>
                </c:pt>
                <c:pt idx="5">
                  <c:v>-8693.4968095068143</c:v>
                </c:pt>
                <c:pt idx="6">
                  <c:v>-8142.4129444246173</c:v>
                </c:pt>
                <c:pt idx="7">
                  <c:v>-7591.3290793424203</c:v>
                </c:pt>
                <c:pt idx="8">
                  <c:v>-7040.2452142602233</c:v>
                </c:pt>
                <c:pt idx="9">
                  <c:v>-6489.1613491780263</c:v>
                </c:pt>
                <c:pt idx="10">
                  <c:v>-5938.0774840958293</c:v>
                </c:pt>
                <c:pt idx="11">
                  <c:v>-5386.9936190136323</c:v>
                </c:pt>
                <c:pt idx="12">
                  <c:v>-4745.9097539314353</c:v>
                </c:pt>
                <c:pt idx="13">
                  <c:v>-4104.8258888492346</c:v>
                </c:pt>
                <c:pt idx="14">
                  <c:v>-3463.7420237670376</c:v>
                </c:pt>
                <c:pt idx="15">
                  <c:v>-2822.6581586848406</c:v>
                </c:pt>
                <c:pt idx="16">
                  <c:v>-2181.5742936026436</c:v>
                </c:pt>
                <c:pt idx="17">
                  <c:v>-1540.4904285204466</c:v>
                </c:pt>
                <c:pt idx="18">
                  <c:v>-899.40656343824958</c:v>
                </c:pt>
                <c:pt idx="19">
                  <c:v>-258.32269835605257</c:v>
                </c:pt>
                <c:pt idx="20">
                  <c:v>382.76116672614444</c:v>
                </c:pt>
                <c:pt idx="21">
                  <c:v>1023.8450318083414</c:v>
                </c:pt>
                <c:pt idx="22">
                  <c:v>1664.9288968905385</c:v>
                </c:pt>
                <c:pt idx="23">
                  <c:v>2398.7127619727326</c:v>
                </c:pt>
                <c:pt idx="24">
                  <c:v>3132.4966270549266</c:v>
                </c:pt>
                <c:pt idx="25">
                  <c:v>3866.2804921371207</c:v>
                </c:pt>
                <c:pt idx="26">
                  <c:v>4600.0643572193221</c:v>
                </c:pt>
                <c:pt idx="27">
                  <c:v>5333.8482223015162</c:v>
                </c:pt>
                <c:pt idx="28">
                  <c:v>6067.6320873837103</c:v>
                </c:pt>
                <c:pt idx="29">
                  <c:v>6801.4159524659044</c:v>
                </c:pt>
                <c:pt idx="30">
                  <c:v>7535.1998175480985</c:v>
                </c:pt>
                <c:pt idx="31">
                  <c:v>8268.9836826302926</c:v>
                </c:pt>
                <c:pt idx="32">
                  <c:v>9002.7675477124867</c:v>
                </c:pt>
                <c:pt idx="33">
                  <c:v>9736.5514127946808</c:v>
                </c:pt>
                <c:pt idx="34">
                  <c:v>10470.335277876875</c:v>
                </c:pt>
                <c:pt idx="35">
                  <c:v>11299.600142959069</c:v>
                </c:pt>
                <c:pt idx="36">
                  <c:v>12128.865008041263</c:v>
                </c:pt>
                <c:pt idx="37">
                  <c:v>12958.129873123456</c:v>
                </c:pt>
                <c:pt idx="38">
                  <c:v>13787.39473820565</c:v>
                </c:pt>
                <c:pt idx="39">
                  <c:v>14616.659603287844</c:v>
                </c:pt>
                <c:pt idx="40">
                  <c:v>15445.924468370038</c:v>
                </c:pt>
                <c:pt idx="41">
                  <c:v>16275.189333452232</c:v>
                </c:pt>
                <c:pt idx="42">
                  <c:v>17104.454198534426</c:v>
                </c:pt>
                <c:pt idx="43">
                  <c:v>17933.71906361662</c:v>
                </c:pt>
                <c:pt idx="44">
                  <c:v>18762.983928698814</c:v>
                </c:pt>
                <c:pt idx="45">
                  <c:v>19592.248793781022</c:v>
                </c:pt>
                <c:pt idx="46">
                  <c:v>20421.51365886323</c:v>
                </c:pt>
                <c:pt idx="47">
                  <c:v>21349.123953945425</c:v>
                </c:pt>
                <c:pt idx="48">
                  <c:v>22276.734249027621</c:v>
                </c:pt>
                <c:pt idx="49">
                  <c:v>23204.344544109816</c:v>
                </c:pt>
                <c:pt idx="50">
                  <c:v>24131.954839192011</c:v>
                </c:pt>
                <c:pt idx="51">
                  <c:v>25059.565134274206</c:v>
                </c:pt>
                <c:pt idx="52">
                  <c:v>25987.175429356401</c:v>
                </c:pt>
                <c:pt idx="53">
                  <c:v>26914.78572443861</c:v>
                </c:pt>
                <c:pt idx="54">
                  <c:v>27842.39601952082</c:v>
                </c:pt>
                <c:pt idx="55">
                  <c:v>28770.00631460303</c:v>
                </c:pt>
                <c:pt idx="56">
                  <c:v>29697.616609685239</c:v>
                </c:pt>
                <c:pt idx="57">
                  <c:v>30625.226904767449</c:v>
                </c:pt>
                <c:pt idx="58">
                  <c:v>31552.837199849659</c:v>
                </c:pt>
                <c:pt idx="59">
                  <c:v>32581.743287831865</c:v>
                </c:pt>
                <c:pt idx="60">
                  <c:v>33610.649375814071</c:v>
                </c:pt>
                <c:pt idx="61">
                  <c:v>34639.555463796278</c:v>
                </c:pt>
                <c:pt idx="62">
                  <c:v>35668.461551778484</c:v>
                </c:pt>
                <c:pt idx="63">
                  <c:v>36697.367639760691</c:v>
                </c:pt>
                <c:pt idx="64">
                  <c:v>37726.273727742897</c:v>
                </c:pt>
                <c:pt idx="65">
                  <c:v>38755.179815725103</c:v>
                </c:pt>
                <c:pt idx="66">
                  <c:v>39784.08590370731</c:v>
                </c:pt>
                <c:pt idx="67">
                  <c:v>40812.991991689516</c:v>
                </c:pt>
                <c:pt idx="68">
                  <c:v>41841.898079671722</c:v>
                </c:pt>
                <c:pt idx="69">
                  <c:v>42870.804167653929</c:v>
                </c:pt>
                <c:pt idx="70">
                  <c:v>43899.710255636135</c:v>
                </c:pt>
                <c:pt idx="71">
                  <c:v>45032.951010305347</c:v>
                </c:pt>
                <c:pt idx="72">
                  <c:v>46166.191764974559</c:v>
                </c:pt>
                <c:pt idx="73">
                  <c:v>47299.432519643771</c:v>
                </c:pt>
                <c:pt idx="74">
                  <c:v>48432.673274312983</c:v>
                </c:pt>
                <c:pt idx="75">
                  <c:v>49565.914028982195</c:v>
                </c:pt>
                <c:pt idx="76">
                  <c:v>50699.154783651407</c:v>
                </c:pt>
                <c:pt idx="77">
                  <c:v>51832.395538320619</c:v>
                </c:pt>
                <c:pt idx="78">
                  <c:v>52965.636292989831</c:v>
                </c:pt>
                <c:pt idx="79">
                  <c:v>54098.877047659043</c:v>
                </c:pt>
                <c:pt idx="80">
                  <c:v>55232.117802328255</c:v>
                </c:pt>
                <c:pt idx="81">
                  <c:v>56365.358556997468</c:v>
                </c:pt>
                <c:pt idx="82">
                  <c:v>57498.59931166668</c:v>
                </c:pt>
                <c:pt idx="83">
                  <c:v>58739.304773023527</c:v>
                </c:pt>
                <c:pt idx="84">
                  <c:v>59980.010234380345</c:v>
                </c:pt>
                <c:pt idx="85">
                  <c:v>61220.715695737163</c:v>
                </c:pt>
                <c:pt idx="86">
                  <c:v>62461.421157093981</c:v>
                </c:pt>
                <c:pt idx="87">
                  <c:v>63702.126618450799</c:v>
                </c:pt>
                <c:pt idx="88">
                  <c:v>64942.832079807617</c:v>
                </c:pt>
                <c:pt idx="89">
                  <c:v>66183.537541164435</c:v>
                </c:pt>
                <c:pt idx="90">
                  <c:v>67424.243002521252</c:v>
                </c:pt>
                <c:pt idx="91">
                  <c:v>68664.94846387807</c:v>
                </c:pt>
                <c:pt idx="92">
                  <c:v>69905.653925234888</c:v>
                </c:pt>
                <c:pt idx="93">
                  <c:v>71146.359386591706</c:v>
                </c:pt>
                <c:pt idx="94">
                  <c:v>72387.064847948524</c:v>
                </c:pt>
                <c:pt idx="95">
                  <c:v>73738.458957193594</c:v>
                </c:pt>
                <c:pt idx="96">
                  <c:v>75089.853066438664</c:v>
                </c:pt>
                <c:pt idx="97">
                  <c:v>76441.247175683733</c:v>
                </c:pt>
                <c:pt idx="98">
                  <c:v>77792.641284928803</c:v>
                </c:pt>
                <c:pt idx="99">
                  <c:v>79144.035394173872</c:v>
                </c:pt>
                <c:pt idx="100">
                  <c:v>80495.429503418942</c:v>
                </c:pt>
                <c:pt idx="101">
                  <c:v>81846.823612664011</c:v>
                </c:pt>
                <c:pt idx="102">
                  <c:v>83198.217721909081</c:v>
                </c:pt>
                <c:pt idx="103">
                  <c:v>84549.61183115415</c:v>
                </c:pt>
                <c:pt idx="104">
                  <c:v>85901.00594039922</c:v>
                </c:pt>
                <c:pt idx="105">
                  <c:v>87252.40004964429</c:v>
                </c:pt>
                <c:pt idx="106">
                  <c:v>88603.794158889359</c:v>
                </c:pt>
                <c:pt idx="107">
                  <c:v>90069.197575459315</c:v>
                </c:pt>
                <c:pt idx="108">
                  <c:v>91534.600992029242</c:v>
                </c:pt>
                <c:pt idx="109">
                  <c:v>93000.004408599169</c:v>
                </c:pt>
                <c:pt idx="110">
                  <c:v>94465.407825169095</c:v>
                </c:pt>
                <c:pt idx="111">
                  <c:v>95930.811241739022</c:v>
                </c:pt>
                <c:pt idx="112">
                  <c:v>97396.214658308949</c:v>
                </c:pt>
                <c:pt idx="113">
                  <c:v>98861.618074878876</c:v>
                </c:pt>
                <c:pt idx="114">
                  <c:v>100327.0214914488</c:v>
                </c:pt>
                <c:pt idx="115">
                  <c:v>101792.42490801873</c:v>
                </c:pt>
                <c:pt idx="116">
                  <c:v>103257.82832458866</c:v>
                </c:pt>
                <c:pt idx="117">
                  <c:v>104723.23174115858</c:v>
                </c:pt>
                <c:pt idx="118">
                  <c:v>106188.63515772851</c:v>
                </c:pt>
                <c:pt idx="119">
                  <c:v>107654.03857429844</c:v>
                </c:pt>
              </c:numCache>
            </c:numRef>
          </c:val>
          <c:smooth val="0"/>
          <c:extLst>
            <c:ext xmlns:c16="http://schemas.microsoft.com/office/drawing/2014/chart" uri="{C3380CC4-5D6E-409C-BE32-E72D297353CC}">
              <c16:uniqueId val="{00000000-2A84-45BB-9586-8E82772DF6AB}"/>
            </c:ext>
          </c:extLst>
        </c:ser>
        <c:dLbls>
          <c:showLegendKey val="0"/>
          <c:showVal val="0"/>
          <c:showCatName val="0"/>
          <c:showSerName val="0"/>
          <c:showPercent val="0"/>
          <c:showBubbleSize val="0"/>
        </c:dLbls>
        <c:smooth val="0"/>
        <c:axId val="1184747056"/>
        <c:axId val="1185469664"/>
      </c:lineChart>
      <c:catAx>
        <c:axId val="1184747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5469664"/>
        <c:crossesAt val="-20000"/>
        <c:auto val="1"/>
        <c:lblAlgn val="ctr"/>
        <c:lblOffset val="100"/>
        <c:noMultiLvlLbl val="0"/>
      </c:catAx>
      <c:valAx>
        <c:axId val="1185469664"/>
        <c:scaling>
          <c:orientation val="minMax"/>
        </c:scaling>
        <c:delete val="0"/>
        <c:axPos val="l"/>
        <c:majorGridlines>
          <c:spPr>
            <a:ln w="9525" cap="flat" cmpd="sng" algn="ctr">
              <a:solidFill>
                <a:schemeClr val="accent1"/>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747056"/>
        <c:crosses val="autoZero"/>
        <c:crossBetween val="between"/>
        <c:majorUnit val="10000"/>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ssetplane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32658</xdr:colOff>
      <xdr:row>0</xdr:row>
      <xdr:rowOff>103414</xdr:rowOff>
    </xdr:from>
    <xdr:to>
      <xdr:col>1</xdr:col>
      <xdr:colOff>489858</xdr:colOff>
      <xdr:row>0</xdr:row>
      <xdr:rowOff>697558</xdr:rowOff>
    </xdr:to>
    <xdr:pic>
      <xdr:nvPicPr>
        <xdr:cNvPr id="3" name="Picture 2">
          <a:hlinkClick xmlns:r="http://schemas.openxmlformats.org/officeDocument/2006/relationships" r:id="rId1"/>
          <a:extLst>
            <a:ext uri="{FF2B5EF4-FFF2-40B4-BE49-F238E27FC236}">
              <a16:creationId xmlns:a16="http://schemas.microsoft.com/office/drawing/2014/main" id="{CB544C73-ADAA-32EF-658E-0D17F987B6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58" y="103414"/>
          <a:ext cx="1104900" cy="594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97971</xdr:colOff>
      <xdr:row>1</xdr:row>
      <xdr:rowOff>16327</xdr:rowOff>
    </xdr:from>
    <xdr:to>
      <xdr:col>22</xdr:col>
      <xdr:colOff>631370</xdr:colOff>
      <xdr:row>45</xdr:row>
      <xdr:rowOff>65314</xdr:rowOff>
    </xdr:to>
    <xdr:graphicFrame macro="">
      <xdr:nvGraphicFramePr>
        <xdr:cNvPr id="2" name="Chart 1">
          <a:extLst>
            <a:ext uri="{FF2B5EF4-FFF2-40B4-BE49-F238E27FC236}">
              <a16:creationId xmlns:a16="http://schemas.microsoft.com/office/drawing/2014/main" id="{9818A12F-3632-4418-A572-A1765081B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54430</xdr:colOff>
      <xdr:row>0</xdr:row>
      <xdr:rowOff>54430</xdr:rowOff>
    </xdr:from>
    <xdr:to>
      <xdr:col>0</xdr:col>
      <xdr:colOff>1037910</xdr:colOff>
      <xdr:row>0</xdr:row>
      <xdr:rowOff>515112</xdr:rowOff>
    </xdr:to>
    <xdr:pic>
      <xdr:nvPicPr>
        <xdr:cNvPr id="3" name="Picture 2">
          <a:extLst>
            <a:ext uri="{FF2B5EF4-FFF2-40B4-BE49-F238E27FC236}">
              <a16:creationId xmlns:a16="http://schemas.microsoft.com/office/drawing/2014/main" id="{B0C268F5-D135-4D3A-BCCF-0381BFD9FB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30" y="54430"/>
          <a:ext cx="983480" cy="460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24</xdr:col>
      <xdr:colOff>136070</xdr:colOff>
      <xdr:row>45</xdr:row>
      <xdr:rowOff>65314</xdr:rowOff>
    </xdr:to>
    <xdr:graphicFrame macro="">
      <xdr:nvGraphicFramePr>
        <xdr:cNvPr id="2" name="Chart 1">
          <a:extLst>
            <a:ext uri="{FF2B5EF4-FFF2-40B4-BE49-F238E27FC236}">
              <a16:creationId xmlns:a16="http://schemas.microsoft.com/office/drawing/2014/main" id="{F7DA893F-0CCA-4E7F-A24A-E7A7CACD24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43543</xdr:colOff>
      <xdr:row>0</xdr:row>
      <xdr:rowOff>48986</xdr:rowOff>
    </xdr:from>
    <xdr:to>
      <xdr:col>0</xdr:col>
      <xdr:colOff>1027023</xdr:colOff>
      <xdr:row>0</xdr:row>
      <xdr:rowOff>509668</xdr:rowOff>
    </xdr:to>
    <xdr:pic>
      <xdr:nvPicPr>
        <xdr:cNvPr id="3" name="Picture 2">
          <a:extLst>
            <a:ext uri="{FF2B5EF4-FFF2-40B4-BE49-F238E27FC236}">
              <a16:creationId xmlns:a16="http://schemas.microsoft.com/office/drawing/2014/main" id="{0E646870-2DAC-411B-9F01-D29341CDE1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543" y="48986"/>
          <a:ext cx="983480" cy="4606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48986</xdr:colOff>
      <xdr:row>0</xdr:row>
      <xdr:rowOff>54429</xdr:rowOff>
    </xdr:from>
    <xdr:to>
      <xdr:col>0</xdr:col>
      <xdr:colOff>1032466</xdr:colOff>
      <xdr:row>0</xdr:row>
      <xdr:rowOff>515111</xdr:rowOff>
    </xdr:to>
    <xdr:pic>
      <xdr:nvPicPr>
        <xdr:cNvPr id="2" name="Picture 1">
          <a:extLst>
            <a:ext uri="{FF2B5EF4-FFF2-40B4-BE49-F238E27FC236}">
              <a16:creationId xmlns:a16="http://schemas.microsoft.com/office/drawing/2014/main" id="{4DB7381D-93CA-4CBD-B457-451B9E1CA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86" y="54429"/>
          <a:ext cx="983480" cy="4606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54429</xdr:colOff>
      <xdr:row>0</xdr:row>
      <xdr:rowOff>38100</xdr:rowOff>
    </xdr:from>
    <xdr:to>
      <xdr:col>0</xdr:col>
      <xdr:colOff>1037909</xdr:colOff>
      <xdr:row>0</xdr:row>
      <xdr:rowOff>498782</xdr:rowOff>
    </xdr:to>
    <xdr:pic>
      <xdr:nvPicPr>
        <xdr:cNvPr id="2" name="Picture 1">
          <a:extLst>
            <a:ext uri="{FF2B5EF4-FFF2-40B4-BE49-F238E27FC236}">
              <a16:creationId xmlns:a16="http://schemas.microsoft.com/office/drawing/2014/main" id="{F91D1D7A-8077-49B2-A279-B5A4B3F8F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9" y="38100"/>
          <a:ext cx="983480" cy="4606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32657</xdr:colOff>
      <xdr:row>0</xdr:row>
      <xdr:rowOff>48986</xdr:rowOff>
    </xdr:from>
    <xdr:to>
      <xdr:col>0</xdr:col>
      <xdr:colOff>1016137</xdr:colOff>
      <xdr:row>0</xdr:row>
      <xdr:rowOff>509668</xdr:rowOff>
    </xdr:to>
    <xdr:pic>
      <xdr:nvPicPr>
        <xdr:cNvPr id="2" name="Picture 1">
          <a:extLst>
            <a:ext uri="{FF2B5EF4-FFF2-40B4-BE49-F238E27FC236}">
              <a16:creationId xmlns:a16="http://schemas.microsoft.com/office/drawing/2014/main" id="{EB9FDF41-665E-4BD6-B22F-B831900743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57" y="48986"/>
          <a:ext cx="983480" cy="4606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54428</xdr:colOff>
      <xdr:row>0</xdr:row>
      <xdr:rowOff>38100</xdr:rowOff>
    </xdr:from>
    <xdr:to>
      <xdr:col>0</xdr:col>
      <xdr:colOff>1037908</xdr:colOff>
      <xdr:row>0</xdr:row>
      <xdr:rowOff>498782</xdr:rowOff>
    </xdr:to>
    <xdr:pic>
      <xdr:nvPicPr>
        <xdr:cNvPr id="2" name="Picture 1">
          <a:extLst>
            <a:ext uri="{FF2B5EF4-FFF2-40B4-BE49-F238E27FC236}">
              <a16:creationId xmlns:a16="http://schemas.microsoft.com/office/drawing/2014/main" id="{82F3C07C-D174-484A-992A-290A623063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 y="38100"/>
          <a:ext cx="983480" cy="4606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65314</xdr:colOff>
      <xdr:row>0</xdr:row>
      <xdr:rowOff>21772</xdr:rowOff>
    </xdr:from>
    <xdr:to>
      <xdr:col>0</xdr:col>
      <xdr:colOff>1048794</xdr:colOff>
      <xdr:row>0</xdr:row>
      <xdr:rowOff>482454</xdr:rowOff>
    </xdr:to>
    <xdr:pic>
      <xdr:nvPicPr>
        <xdr:cNvPr id="2" name="Picture 1">
          <a:extLst>
            <a:ext uri="{FF2B5EF4-FFF2-40B4-BE49-F238E27FC236}">
              <a16:creationId xmlns:a16="http://schemas.microsoft.com/office/drawing/2014/main" id="{B14929F7-61EC-4E04-BD6B-677377C1C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 y="21772"/>
          <a:ext cx="983480" cy="4606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ync\Asset%20Planet\Software%20Asset%20Planet\Formulas\Loan%20Amortization\USE%20Adjustable%20ARM%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ulated"/>
    </sheetNames>
    <definedNames>
      <definedName name="term" refersTo="='Tabulated'!$D$9" sheetId="0"/>
    </definedNames>
    <sheetDataSet>
      <sheetData sheetId="0">
        <row r="9">
          <cell r="D9">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planet.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assetplanet.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assetplanet.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assetplanet.com/"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s://assetplanet.com/"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assetplanet.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assetplanet.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assetplanet.co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ssetplanet.com/" TargetMode="External"/><Relationship Id="rId1" Type="http://schemas.openxmlformats.org/officeDocument/2006/relationships/hyperlink" Target="http://www.assetplane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CE4C-1C34-4D59-96E3-847B22373872}">
  <dimension ref="A1:BR1688"/>
  <sheetViews>
    <sheetView showGridLines="0" tabSelected="1" workbookViewId="0">
      <pane ySplit="1" topLeftCell="A2" activePane="bottomLeft" state="frozen"/>
      <selection pane="bottomLeft" activeCell="B1" sqref="B1"/>
    </sheetView>
  </sheetViews>
  <sheetFormatPr defaultColWidth="26" defaultRowHeight="14.6" x14ac:dyDescent="0.4"/>
  <cols>
    <col min="1" max="1" width="9.15234375" style="55" customWidth="1"/>
    <col min="2" max="2" width="29.3046875" style="55" bestFit="1" customWidth="1"/>
    <col min="3" max="3" width="15.53515625" style="50" bestFit="1" customWidth="1"/>
    <col min="4" max="4" width="5.3046875" style="50" customWidth="1"/>
    <col min="5" max="5" width="14.84375" style="50" bestFit="1" customWidth="1"/>
    <col min="6" max="6" width="15.53515625" style="50" bestFit="1" customWidth="1"/>
    <col min="7" max="7" width="5.3046875" style="50" customWidth="1"/>
    <col min="8" max="8" width="29.3046875" style="50" bestFit="1" customWidth="1"/>
    <col min="9" max="9" width="15.53515625" style="50" bestFit="1" customWidth="1"/>
    <col min="10" max="10" width="5.3046875" style="50" customWidth="1"/>
    <col min="11" max="11" width="17.3046875" style="50" bestFit="1" customWidth="1"/>
    <col min="12" max="12" width="15.53515625" style="50" bestFit="1" customWidth="1"/>
    <col min="13" max="13" width="5.3046875" style="50" customWidth="1"/>
    <col min="14" max="14" width="29.3046875" style="50" bestFit="1" customWidth="1"/>
    <col min="15" max="15" width="5.3828125" style="52" customWidth="1"/>
    <col min="16" max="16" width="17.53515625" style="50" bestFit="1" customWidth="1"/>
    <col min="19" max="19" width="26" style="5"/>
  </cols>
  <sheetData>
    <row r="1" spans="1:19" ht="67.3" customHeight="1" x14ac:dyDescent="0.4">
      <c r="A1" s="87" t="s">
        <v>201</v>
      </c>
      <c r="C1" s="55"/>
      <c r="D1" s="55"/>
      <c r="E1" s="55"/>
      <c r="F1" s="55"/>
      <c r="G1" s="55"/>
      <c r="H1" s="55"/>
      <c r="I1" s="55"/>
      <c r="J1" s="55"/>
      <c r="K1" s="55"/>
      <c r="L1" s="55"/>
      <c r="M1" s="55"/>
      <c r="N1" s="55"/>
      <c r="O1" s="55"/>
      <c r="P1" s="55"/>
      <c r="Q1" s="55"/>
      <c r="R1" s="55"/>
      <c r="S1" s="55"/>
    </row>
    <row r="2" spans="1:19" ht="30.9" x14ac:dyDescent="0.8">
      <c r="B2" s="89" t="s">
        <v>148</v>
      </c>
      <c r="C2" s="89"/>
      <c r="D2" s="89"/>
      <c r="E2" s="89"/>
      <c r="F2" s="89"/>
      <c r="G2" s="89"/>
      <c r="H2" s="89"/>
      <c r="I2" s="89"/>
      <c r="J2" s="89"/>
      <c r="K2" s="89"/>
      <c r="L2" s="89"/>
      <c r="M2" s="89"/>
      <c r="N2" s="89"/>
      <c r="O2" s="89"/>
      <c r="P2" s="89"/>
      <c r="Q2" s="53"/>
      <c r="R2" s="53"/>
      <c r="S2" s="54"/>
    </row>
    <row r="3" spans="1:19" ht="20.6" x14ac:dyDescent="0.55000000000000004">
      <c r="C3" s="55"/>
      <c r="D3" s="55"/>
      <c r="E3" s="56"/>
      <c r="F3" s="56"/>
      <c r="G3" s="55"/>
      <c r="H3" s="55"/>
      <c r="I3" s="55"/>
      <c r="J3" s="55"/>
      <c r="K3" s="55"/>
      <c r="L3" s="55"/>
      <c r="M3" s="55"/>
      <c r="N3" s="92" t="s">
        <v>199</v>
      </c>
      <c r="O3" s="92"/>
      <c r="P3" s="92"/>
      <c r="Q3" s="53"/>
      <c r="R3" s="53"/>
      <c r="S3" s="54"/>
    </row>
    <row r="4" spans="1:19" ht="18.45" x14ac:dyDescent="0.5">
      <c r="B4" s="90" t="s">
        <v>149</v>
      </c>
      <c r="C4" s="90"/>
      <c r="D4" s="55"/>
      <c r="E4" s="90" t="s">
        <v>185</v>
      </c>
      <c r="F4" s="90"/>
      <c r="G4" s="55"/>
      <c r="H4" s="90" t="s">
        <v>136</v>
      </c>
      <c r="I4" s="90"/>
      <c r="J4" s="55"/>
      <c r="K4" s="90" t="s">
        <v>150</v>
      </c>
      <c r="L4" s="90"/>
      <c r="M4" s="55"/>
      <c r="N4" s="90" t="s">
        <v>198</v>
      </c>
      <c r="O4" s="90"/>
      <c r="P4" s="90"/>
      <c r="Q4" s="53"/>
      <c r="R4" s="53"/>
      <c r="S4" s="54"/>
    </row>
    <row r="5" spans="1:19" ht="18.45" x14ac:dyDescent="0.5">
      <c r="B5" s="58" t="s">
        <v>154</v>
      </c>
      <c r="C5" s="79">
        <v>500000</v>
      </c>
      <c r="D5" s="55"/>
      <c r="E5" s="58" t="s">
        <v>0</v>
      </c>
      <c r="F5" s="59">
        <f>C5-C6</f>
        <v>400000</v>
      </c>
      <c r="G5" s="55"/>
      <c r="H5" s="58" t="s">
        <v>152</v>
      </c>
      <c r="I5" s="80">
        <v>1.35E-2</v>
      </c>
      <c r="J5" s="55"/>
      <c r="K5" s="58" t="s">
        <v>135</v>
      </c>
      <c r="L5" s="79">
        <v>3000</v>
      </c>
      <c r="M5" s="55"/>
      <c r="N5" s="58" t="s">
        <v>157</v>
      </c>
      <c r="O5" s="58"/>
      <c r="P5" s="60">
        <f>'Value of Investment'!C123</f>
        <v>809275.63117056235</v>
      </c>
      <c r="Q5" s="53"/>
      <c r="R5" s="53"/>
      <c r="S5" s="54"/>
    </row>
    <row r="6" spans="1:19" ht="18.45" x14ac:dyDescent="0.5">
      <c r="B6" s="58" t="s">
        <v>155</v>
      </c>
      <c r="C6" s="79">
        <v>100000</v>
      </c>
      <c r="D6" s="55"/>
      <c r="E6" s="58" t="s">
        <v>188</v>
      </c>
      <c r="F6" s="81">
        <v>43831</v>
      </c>
      <c r="G6" s="55"/>
      <c r="H6" s="58" t="s">
        <v>151</v>
      </c>
      <c r="I6" s="59">
        <f>C5*(I5/12)</f>
        <v>562.5</v>
      </c>
      <c r="J6" s="55"/>
      <c r="K6" s="58" t="s">
        <v>133</v>
      </c>
      <c r="L6" s="82">
        <v>0.03</v>
      </c>
      <c r="M6" s="61"/>
      <c r="N6" s="58" t="s">
        <v>127</v>
      </c>
      <c r="O6" s="58"/>
      <c r="P6" s="60">
        <f>'Value of Income'!D123</f>
        <v>401523.97476443416</v>
      </c>
      <c r="Q6" s="53"/>
      <c r="R6" s="53"/>
      <c r="S6" s="54"/>
    </row>
    <row r="7" spans="1:19" ht="18.45" x14ac:dyDescent="0.5">
      <c r="B7" s="58" t="s">
        <v>125</v>
      </c>
      <c r="C7" s="82">
        <v>0.03</v>
      </c>
      <c r="D7" s="55"/>
      <c r="E7" s="58" t="s">
        <v>189</v>
      </c>
      <c r="F7" s="81">
        <v>54789</v>
      </c>
      <c r="G7" s="55"/>
      <c r="H7" s="91" t="s">
        <v>187</v>
      </c>
      <c r="I7" s="91"/>
      <c r="J7" s="55"/>
      <c r="K7" s="58" t="s">
        <v>127</v>
      </c>
      <c r="L7" s="60">
        <f>'Value of Income'!D123</f>
        <v>401523.97476443416</v>
      </c>
      <c r="M7" s="62"/>
      <c r="N7" s="63" t="s">
        <v>128</v>
      </c>
      <c r="O7" s="63"/>
      <c r="P7" s="64">
        <f>Expenses!G123</f>
        <v>293869.93619013572</v>
      </c>
      <c r="Q7" s="53"/>
      <c r="R7" s="53"/>
      <c r="S7" s="54"/>
    </row>
    <row r="8" spans="1:19" ht="18.45" x14ac:dyDescent="0.5">
      <c r="B8" s="58" t="s">
        <v>184</v>
      </c>
      <c r="C8" s="79">
        <v>50000</v>
      </c>
      <c r="D8" s="55"/>
      <c r="E8" s="58" t="s">
        <v>134</v>
      </c>
      <c r="F8" s="82">
        <v>0.03</v>
      </c>
      <c r="G8" s="55"/>
      <c r="H8" s="58" t="s">
        <v>195</v>
      </c>
      <c r="I8" s="79">
        <v>33</v>
      </c>
      <c r="J8" s="55"/>
      <c r="K8" s="55"/>
      <c r="L8" s="55"/>
      <c r="M8" s="55"/>
      <c r="N8" s="63" t="s">
        <v>190</v>
      </c>
      <c r="O8" s="83">
        <v>0.06</v>
      </c>
      <c r="P8" s="65">
        <f>P5*O8</f>
        <v>48556.53787023374</v>
      </c>
      <c r="Q8" s="66"/>
      <c r="R8" s="53"/>
      <c r="S8" s="54"/>
    </row>
    <row r="9" spans="1:19" ht="18.45" x14ac:dyDescent="0.5">
      <c r="B9" s="67" t="s">
        <v>197</v>
      </c>
      <c r="C9" s="84">
        <v>4</v>
      </c>
      <c r="D9" s="55"/>
      <c r="E9" s="58" t="s">
        <v>143</v>
      </c>
      <c r="F9" s="68">
        <f>-PMT((F8/12),360,F5)</f>
        <v>1686.4161349178019</v>
      </c>
      <c r="G9" s="55"/>
      <c r="H9" s="58" t="s">
        <v>140</v>
      </c>
      <c r="I9" s="79">
        <v>33</v>
      </c>
      <c r="J9" s="55"/>
      <c r="K9" s="55"/>
      <c r="L9" s="55"/>
      <c r="M9" s="55"/>
      <c r="N9" s="63" t="s">
        <v>132</v>
      </c>
      <c r="O9" s="63"/>
      <c r="P9" s="65">
        <f>'Value of Investment'!D123</f>
        <v>304078.67000000033</v>
      </c>
      <c r="Q9" s="66"/>
      <c r="R9" s="66"/>
      <c r="S9" s="54"/>
    </row>
    <row r="10" spans="1:19" ht="18.45" x14ac:dyDescent="0.5">
      <c r="C10" s="55"/>
      <c r="D10" s="55"/>
      <c r="E10" s="58" t="s">
        <v>182</v>
      </c>
      <c r="F10" s="85">
        <v>0</v>
      </c>
      <c r="G10" s="55"/>
      <c r="H10" s="58" t="s">
        <v>139</v>
      </c>
      <c r="I10" s="79">
        <v>33</v>
      </c>
      <c r="J10" s="55"/>
      <c r="K10" s="55"/>
      <c r="L10" s="55"/>
      <c r="M10" s="55"/>
      <c r="N10" s="58" t="s">
        <v>193</v>
      </c>
      <c r="O10" s="58"/>
      <c r="P10" s="60">
        <f>P5-P8-P9+P6</f>
        <v>858164.39806476235</v>
      </c>
      <c r="Q10" s="53"/>
      <c r="R10" s="53"/>
      <c r="S10" s="54"/>
    </row>
    <row r="11" spans="1:19" ht="18.45" x14ac:dyDescent="0.5">
      <c r="C11" s="55"/>
      <c r="D11" s="55"/>
      <c r="E11" s="58" t="s">
        <v>183</v>
      </c>
      <c r="F11" s="68">
        <f>F10+F9</f>
        <v>1686.4161349178019</v>
      </c>
      <c r="G11" s="55"/>
      <c r="H11" s="58" t="s">
        <v>142</v>
      </c>
      <c r="I11" s="79">
        <v>33</v>
      </c>
      <c r="J11" s="55"/>
      <c r="K11" s="55"/>
      <c r="L11" s="55"/>
      <c r="M11" s="55"/>
      <c r="N11" s="63" t="s">
        <v>191</v>
      </c>
      <c r="O11" s="63"/>
      <c r="P11" s="65">
        <f>SUM(C6+C8+I17+P7)</f>
        <v>468869.93619013572</v>
      </c>
      <c r="Q11" s="53"/>
      <c r="R11" s="53"/>
      <c r="S11" s="54"/>
    </row>
    <row r="12" spans="1:19" ht="18.45" x14ac:dyDescent="0.5">
      <c r="C12" s="55"/>
      <c r="D12" s="55"/>
      <c r="E12" s="55"/>
      <c r="F12" s="55"/>
      <c r="G12" s="55"/>
      <c r="H12" s="58" t="s">
        <v>141</v>
      </c>
      <c r="I12" s="79">
        <v>33</v>
      </c>
      <c r="J12" s="55"/>
      <c r="K12" s="69"/>
      <c r="L12" s="55"/>
      <c r="M12" s="55"/>
      <c r="N12" s="58" t="s">
        <v>192</v>
      </c>
      <c r="O12" s="58"/>
      <c r="P12" s="60">
        <f>P10-P11</f>
        <v>389294.46187462664</v>
      </c>
      <c r="Q12" s="53"/>
      <c r="R12" s="53"/>
      <c r="S12" s="54"/>
    </row>
    <row r="13" spans="1:19" ht="18.45" x14ac:dyDescent="0.5">
      <c r="C13" s="55"/>
      <c r="D13" s="55"/>
      <c r="E13" s="55"/>
      <c r="F13" s="55"/>
      <c r="G13" s="55"/>
      <c r="H13" s="58" t="s">
        <v>144</v>
      </c>
      <c r="I13" s="79">
        <v>35</v>
      </c>
      <c r="J13" s="70"/>
      <c r="K13" s="69"/>
      <c r="L13" s="55"/>
      <c r="M13" s="55"/>
      <c r="N13" s="58" t="s">
        <v>194</v>
      </c>
      <c r="O13" s="58"/>
      <c r="P13" s="71">
        <f>(P12/P11)/10</f>
        <v>8.302824127259896E-2</v>
      </c>
      <c r="Q13" s="53"/>
      <c r="R13" s="53"/>
      <c r="S13" s="54"/>
    </row>
    <row r="14" spans="1:19" ht="18.45" customHeight="1" x14ac:dyDescent="0.5">
      <c r="C14" s="55"/>
      <c r="D14" s="55"/>
      <c r="E14" s="55"/>
      <c r="F14" s="55"/>
      <c r="G14" s="55"/>
      <c r="H14" s="58" t="s">
        <v>153</v>
      </c>
      <c r="I14" s="59">
        <f>SUM(I8:I13)</f>
        <v>200</v>
      </c>
      <c r="J14" s="70"/>
      <c r="K14" s="69"/>
      <c r="L14" s="55"/>
      <c r="M14" s="55"/>
      <c r="N14" s="55"/>
      <c r="O14" s="57"/>
      <c r="P14" s="55"/>
      <c r="Q14" s="53"/>
      <c r="R14" s="53"/>
      <c r="S14" s="54"/>
    </row>
    <row r="15" spans="1:19" ht="18.45" x14ac:dyDescent="0.5">
      <c r="C15" s="55"/>
      <c r="D15" s="55"/>
      <c r="E15" s="55"/>
      <c r="F15" s="55"/>
      <c r="G15" s="55"/>
      <c r="H15" s="58" t="s">
        <v>186</v>
      </c>
      <c r="I15" s="68">
        <f>F11</f>
        <v>1686.4161349178019</v>
      </c>
      <c r="J15" s="70"/>
      <c r="K15" s="69"/>
      <c r="L15" s="55"/>
      <c r="M15" s="55"/>
      <c r="N15" s="55"/>
      <c r="O15" s="57"/>
      <c r="P15" s="55"/>
      <c r="Q15" s="53"/>
      <c r="R15" s="53"/>
      <c r="S15" s="54"/>
    </row>
    <row r="16" spans="1:19" ht="18.45" x14ac:dyDescent="0.5">
      <c r="C16" s="55"/>
      <c r="D16" s="55"/>
      <c r="E16" s="55"/>
      <c r="F16" s="55"/>
      <c r="G16" s="55"/>
      <c r="H16" s="58" t="s">
        <v>156</v>
      </c>
      <c r="I16" s="60">
        <f>SUM(I6+I14+I15)</f>
        <v>2448.9161349178021</v>
      </c>
      <c r="J16" s="70"/>
      <c r="K16" s="69"/>
      <c r="L16" s="55"/>
      <c r="M16" s="55"/>
      <c r="N16" s="55"/>
      <c r="O16" s="57"/>
      <c r="P16" s="55"/>
      <c r="Q16" s="53"/>
      <c r="R16" s="53"/>
      <c r="S16" s="54"/>
    </row>
    <row r="17" spans="2:19" ht="18.45" x14ac:dyDescent="0.5">
      <c r="C17" s="55"/>
      <c r="D17" s="55"/>
      <c r="E17" s="55"/>
      <c r="F17" s="55"/>
      <c r="G17" s="55"/>
      <c r="H17" s="58" t="s">
        <v>196</v>
      </c>
      <c r="I17" s="79">
        <v>25000</v>
      </c>
      <c r="J17" s="70"/>
      <c r="K17" s="72"/>
      <c r="L17" s="55"/>
      <c r="M17" s="55"/>
      <c r="N17" s="55"/>
      <c r="O17" s="57"/>
      <c r="P17" s="55"/>
      <c r="Q17" s="53"/>
      <c r="R17" s="53"/>
      <c r="S17" s="54"/>
    </row>
    <row r="18" spans="2:19" ht="15.9" x14ac:dyDescent="0.45">
      <c r="C18" s="55"/>
      <c r="D18" s="55"/>
      <c r="E18" s="55"/>
      <c r="F18" s="55"/>
      <c r="G18" s="55"/>
      <c r="H18" s="55"/>
      <c r="I18" s="55"/>
      <c r="J18" s="70"/>
      <c r="K18" s="69"/>
      <c r="L18" s="55"/>
      <c r="M18" s="55"/>
      <c r="N18" s="69"/>
      <c r="O18" s="73"/>
      <c r="P18" s="55"/>
      <c r="Q18" s="53"/>
      <c r="R18" s="53"/>
      <c r="S18" s="54"/>
    </row>
    <row r="19" spans="2:19" ht="15.9" x14ac:dyDescent="0.45">
      <c r="C19" s="55"/>
      <c r="D19" s="55"/>
      <c r="E19" s="55"/>
      <c r="F19" s="55"/>
      <c r="G19" s="55"/>
      <c r="H19" s="55"/>
      <c r="I19" s="55"/>
      <c r="J19" s="70"/>
      <c r="K19" s="69"/>
      <c r="L19" s="55"/>
      <c r="M19" s="55"/>
      <c r="N19" s="69"/>
      <c r="O19" s="73"/>
      <c r="P19" s="55"/>
      <c r="Q19" s="53"/>
      <c r="R19" s="53"/>
      <c r="S19" s="54"/>
    </row>
    <row r="20" spans="2:19" ht="15.9" x14ac:dyDescent="0.45">
      <c r="C20" s="55"/>
      <c r="D20" s="55"/>
      <c r="E20" s="55"/>
      <c r="F20" s="55"/>
      <c r="G20" s="55"/>
      <c r="H20" s="55"/>
      <c r="I20" s="55"/>
      <c r="J20" s="70"/>
      <c r="K20" s="69"/>
      <c r="L20" s="55"/>
      <c r="M20" s="55"/>
      <c r="N20" s="55"/>
      <c r="O20" s="57"/>
      <c r="P20" s="55"/>
      <c r="Q20" s="53"/>
      <c r="R20" s="53"/>
      <c r="S20" s="54"/>
    </row>
    <row r="21" spans="2:19" x14ac:dyDescent="0.4">
      <c r="C21" s="55"/>
      <c r="D21" s="55"/>
      <c r="E21" s="55"/>
      <c r="F21" s="55"/>
      <c r="G21" s="55"/>
      <c r="H21" s="55"/>
      <c r="I21" s="55"/>
      <c r="J21" s="55"/>
      <c r="K21" s="55"/>
      <c r="L21" s="55"/>
      <c r="M21" s="55"/>
      <c r="N21" s="55"/>
      <c r="O21" s="57"/>
      <c r="P21" s="55"/>
      <c r="Q21" s="53"/>
      <c r="R21" s="53"/>
      <c r="S21" s="54"/>
    </row>
    <row r="22" spans="2:19" x14ac:dyDescent="0.4">
      <c r="C22" s="55"/>
      <c r="D22" s="55"/>
      <c r="E22" s="55"/>
      <c r="F22" s="55"/>
      <c r="G22" s="55"/>
      <c r="H22" s="55"/>
      <c r="I22" s="55"/>
      <c r="J22" s="55"/>
      <c r="K22" s="55"/>
      <c r="L22" s="55"/>
      <c r="M22" s="55"/>
      <c r="N22" s="55"/>
      <c r="O22" s="57"/>
      <c r="P22" s="55"/>
      <c r="Q22" s="53"/>
      <c r="R22" s="53"/>
      <c r="S22" s="54"/>
    </row>
    <row r="23" spans="2:19" x14ac:dyDescent="0.4">
      <c r="C23" s="55"/>
      <c r="D23" s="55"/>
      <c r="E23" s="55"/>
      <c r="F23" s="55"/>
      <c r="G23" s="55"/>
      <c r="H23" s="55"/>
      <c r="I23" s="55"/>
      <c r="J23" s="55"/>
      <c r="K23" s="55"/>
      <c r="L23" s="55"/>
      <c r="M23" s="55"/>
      <c r="N23" s="55"/>
      <c r="O23" s="57"/>
      <c r="P23" s="55"/>
      <c r="Q23" s="53"/>
      <c r="R23" s="53"/>
      <c r="S23" s="54"/>
    </row>
    <row r="24" spans="2:19" x14ac:dyDescent="0.4">
      <c r="C24" s="55"/>
      <c r="D24" s="55"/>
      <c r="E24" s="55"/>
      <c r="F24" s="55"/>
      <c r="G24" s="55"/>
      <c r="H24" s="55"/>
      <c r="I24" s="55"/>
      <c r="J24" s="55"/>
      <c r="K24" s="55"/>
      <c r="L24" s="55"/>
      <c r="M24" s="55"/>
      <c r="N24" s="55"/>
      <c r="O24" s="57"/>
      <c r="P24" s="55"/>
      <c r="Q24" s="66"/>
      <c r="R24" s="53"/>
      <c r="S24" s="54"/>
    </row>
    <row r="25" spans="2:19" ht="15.9" x14ac:dyDescent="0.45">
      <c r="C25" s="55"/>
      <c r="D25" s="55"/>
      <c r="E25" s="55"/>
      <c r="F25" s="55"/>
      <c r="G25" s="55"/>
      <c r="H25" s="55"/>
      <c r="I25" s="55"/>
      <c r="J25" s="70"/>
      <c r="K25" s="69"/>
      <c r="L25" s="55"/>
      <c r="M25" s="55"/>
      <c r="N25" s="55"/>
      <c r="O25" s="57"/>
      <c r="P25" s="55"/>
      <c r="Q25" s="53"/>
      <c r="R25" s="53"/>
      <c r="S25" s="54"/>
    </row>
    <row r="26" spans="2:19" ht="15.9" x14ac:dyDescent="0.45">
      <c r="C26" s="55"/>
      <c r="D26" s="55"/>
      <c r="E26" s="55"/>
      <c r="F26" s="55"/>
      <c r="G26" s="55"/>
      <c r="H26" s="55"/>
      <c r="I26" s="55"/>
      <c r="J26" s="70"/>
      <c r="K26" s="69"/>
      <c r="L26" s="55"/>
      <c r="M26" s="55"/>
      <c r="N26" s="55"/>
      <c r="O26" s="57"/>
      <c r="P26" s="55"/>
      <c r="Q26" s="53"/>
      <c r="R26" s="53"/>
      <c r="S26" s="54"/>
    </row>
    <row r="27" spans="2:19" ht="15.9" x14ac:dyDescent="0.45">
      <c r="C27" s="55"/>
      <c r="D27" s="55"/>
      <c r="E27" s="55"/>
      <c r="F27" s="55"/>
      <c r="G27" s="55"/>
      <c r="H27" s="55"/>
      <c r="I27" s="55"/>
      <c r="J27" s="70"/>
      <c r="K27" s="69"/>
      <c r="L27" s="55"/>
      <c r="M27" s="55"/>
      <c r="N27" s="55"/>
      <c r="O27" s="57"/>
      <c r="P27" s="55"/>
      <c r="Q27" s="53"/>
      <c r="R27" s="53"/>
      <c r="S27" s="54"/>
    </row>
    <row r="28" spans="2:19" ht="15.9" x14ac:dyDescent="0.45">
      <c r="C28" s="55"/>
      <c r="D28" s="55"/>
      <c r="E28" s="55"/>
      <c r="F28" s="55"/>
      <c r="G28" s="55"/>
      <c r="H28" s="55"/>
      <c r="I28" s="55"/>
      <c r="J28" s="70"/>
      <c r="K28" s="69"/>
      <c r="L28" s="55"/>
      <c r="M28" s="55"/>
      <c r="N28" s="55"/>
      <c r="O28" s="57"/>
      <c r="P28" s="55"/>
      <c r="Q28" s="53"/>
      <c r="R28" s="53"/>
      <c r="S28" s="54"/>
    </row>
    <row r="29" spans="2:19" ht="15.9" x14ac:dyDescent="0.45">
      <c r="C29" s="55"/>
      <c r="D29" s="55"/>
      <c r="E29" s="55"/>
      <c r="F29" s="55"/>
      <c r="G29" s="55"/>
      <c r="H29" s="55"/>
      <c r="I29" s="55"/>
      <c r="J29" s="70"/>
      <c r="K29" s="69"/>
      <c r="L29" s="55"/>
      <c r="M29" s="55"/>
      <c r="N29" s="72"/>
      <c r="O29" s="74"/>
      <c r="P29" s="55"/>
      <c r="Q29" s="53"/>
      <c r="R29" s="53"/>
      <c r="S29" s="54"/>
    </row>
    <row r="30" spans="2:19" ht="15.9" x14ac:dyDescent="0.45">
      <c r="C30" s="55"/>
      <c r="D30" s="55"/>
      <c r="E30" s="55"/>
      <c r="F30" s="55"/>
      <c r="G30" s="55"/>
      <c r="H30" s="55"/>
      <c r="I30" s="55"/>
      <c r="J30" s="70"/>
      <c r="K30" s="69"/>
      <c r="L30" s="55"/>
      <c r="M30" s="55"/>
      <c r="N30" s="75"/>
      <c r="O30" s="76"/>
      <c r="P30" s="55"/>
      <c r="Q30" s="53"/>
      <c r="R30" s="53"/>
      <c r="S30" s="54"/>
    </row>
    <row r="31" spans="2:19" ht="15.9" x14ac:dyDescent="0.45">
      <c r="B31" s="61"/>
      <c r="C31" s="55"/>
      <c r="D31" s="55"/>
      <c r="E31" s="55"/>
      <c r="F31" s="55"/>
      <c r="G31" s="55"/>
      <c r="H31" s="55"/>
      <c r="I31" s="55"/>
      <c r="J31" s="70"/>
      <c r="K31" s="69"/>
      <c r="L31" s="55"/>
      <c r="M31" s="55"/>
      <c r="N31" s="55"/>
      <c r="O31" s="57"/>
      <c r="P31" s="55"/>
      <c r="Q31" s="77"/>
      <c r="R31" s="53"/>
      <c r="S31" s="54"/>
    </row>
    <row r="32" spans="2:19" ht="15.9" x14ac:dyDescent="0.45">
      <c r="C32" s="55"/>
      <c r="D32" s="55"/>
      <c r="E32" s="55"/>
      <c r="F32" s="55"/>
      <c r="G32" s="55"/>
      <c r="H32" s="55"/>
      <c r="I32" s="55"/>
      <c r="J32" s="70"/>
      <c r="K32" s="69"/>
      <c r="L32" s="55"/>
      <c r="M32" s="55"/>
      <c r="N32" s="55"/>
      <c r="O32" s="57"/>
      <c r="P32" s="55"/>
      <c r="Q32" s="53"/>
      <c r="R32" s="53"/>
      <c r="S32" s="54"/>
    </row>
    <row r="33" spans="3:19" ht="15.9" x14ac:dyDescent="0.45">
      <c r="C33" s="55"/>
      <c r="D33" s="55"/>
      <c r="E33" s="55"/>
      <c r="F33" s="55"/>
      <c r="G33" s="55"/>
      <c r="H33" s="55"/>
      <c r="I33" s="55"/>
      <c r="J33" s="70"/>
      <c r="K33" s="69"/>
      <c r="L33" s="55"/>
      <c r="M33" s="55"/>
      <c r="N33" s="55"/>
      <c r="O33" s="57"/>
      <c r="P33" s="55"/>
      <c r="Q33" s="53"/>
      <c r="R33" s="53"/>
      <c r="S33" s="54"/>
    </row>
    <row r="34" spans="3:19" ht="15.9" x14ac:dyDescent="0.45">
      <c r="C34" s="55"/>
      <c r="D34" s="55"/>
      <c r="E34" s="55"/>
      <c r="F34" s="55"/>
      <c r="G34" s="55"/>
      <c r="H34" s="55"/>
      <c r="I34" s="55"/>
      <c r="J34" s="70"/>
      <c r="K34" s="69"/>
      <c r="L34" s="55"/>
      <c r="M34" s="55"/>
      <c r="N34" s="55"/>
      <c r="O34" s="57"/>
      <c r="P34" s="55"/>
      <c r="Q34" s="53"/>
      <c r="R34" s="53"/>
      <c r="S34" s="54"/>
    </row>
    <row r="35" spans="3:19" ht="15.9" x14ac:dyDescent="0.45">
      <c r="C35" s="55"/>
      <c r="D35" s="55"/>
      <c r="E35" s="55"/>
      <c r="F35" s="55"/>
      <c r="G35" s="55"/>
      <c r="H35" s="55"/>
      <c r="I35" s="55"/>
      <c r="J35" s="70"/>
      <c r="K35" s="69"/>
      <c r="L35" s="55"/>
      <c r="M35" s="55"/>
      <c r="N35" s="55"/>
      <c r="O35" s="57"/>
      <c r="P35" s="55"/>
      <c r="Q35" s="53"/>
      <c r="R35" s="53"/>
      <c r="S35" s="54"/>
    </row>
    <row r="36" spans="3:19" ht="15.9" x14ac:dyDescent="0.45">
      <c r="C36" s="55"/>
      <c r="D36" s="55"/>
      <c r="E36" s="55"/>
      <c r="F36" s="55"/>
      <c r="G36" s="55"/>
      <c r="H36" s="55"/>
      <c r="I36" s="55"/>
      <c r="J36" s="70"/>
      <c r="K36" s="69"/>
      <c r="L36" s="55"/>
      <c r="M36" s="55"/>
      <c r="N36" s="55"/>
      <c r="O36" s="57"/>
      <c r="P36" s="55"/>
      <c r="Q36" s="53"/>
      <c r="R36" s="53"/>
      <c r="S36" s="54"/>
    </row>
    <row r="37" spans="3:19" ht="15.9" x14ac:dyDescent="0.45">
      <c r="C37" s="55"/>
      <c r="D37" s="55"/>
      <c r="E37" s="55"/>
      <c r="F37" s="55"/>
      <c r="G37" s="55"/>
      <c r="H37" s="55"/>
      <c r="I37" s="55"/>
      <c r="J37" s="70"/>
      <c r="K37" s="69"/>
      <c r="L37" s="55"/>
      <c r="M37" s="55"/>
      <c r="N37" s="55"/>
      <c r="O37" s="57"/>
      <c r="P37" s="55"/>
      <c r="Q37" s="53"/>
      <c r="R37" s="53"/>
      <c r="S37" s="54"/>
    </row>
    <row r="38" spans="3:19" ht="15.9" x14ac:dyDescent="0.45">
      <c r="C38" s="55"/>
      <c r="D38" s="55"/>
      <c r="E38" s="55"/>
      <c r="F38" s="55"/>
      <c r="G38" s="55"/>
      <c r="H38" s="55"/>
      <c r="I38" s="55"/>
      <c r="J38" s="70"/>
      <c r="K38" s="69"/>
      <c r="L38" s="55"/>
      <c r="M38" s="55"/>
      <c r="N38" s="55"/>
      <c r="O38" s="57"/>
      <c r="P38" s="55"/>
      <c r="Q38" s="53"/>
      <c r="R38" s="53"/>
      <c r="S38" s="54"/>
    </row>
    <row r="39" spans="3:19" ht="15.9" x14ac:dyDescent="0.45">
      <c r="C39" s="55"/>
      <c r="D39" s="55"/>
      <c r="E39" s="55"/>
      <c r="F39" s="55"/>
      <c r="G39" s="55"/>
      <c r="H39" s="55"/>
      <c r="I39" s="55"/>
      <c r="J39" s="70"/>
      <c r="K39" s="69"/>
      <c r="L39" s="55"/>
      <c r="M39" s="55"/>
      <c r="N39" s="55"/>
      <c r="O39" s="57"/>
      <c r="P39" s="55"/>
      <c r="Q39" s="53"/>
      <c r="R39" s="53"/>
      <c r="S39" s="54"/>
    </row>
    <row r="40" spans="3:19" ht="15.9" x14ac:dyDescent="0.45">
      <c r="C40" s="55"/>
      <c r="D40" s="55"/>
      <c r="E40" s="55"/>
      <c r="F40" s="55"/>
      <c r="G40" s="55"/>
      <c r="H40" s="55"/>
      <c r="I40" s="55"/>
      <c r="J40" s="70"/>
      <c r="K40" s="69"/>
      <c r="L40" s="55"/>
      <c r="M40" s="55"/>
      <c r="N40" s="55"/>
      <c r="O40" s="57"/>
      <c r="P40" s="55"/>
      <c r="Q40" s="53"/>
      <c r="R40" s="53"/>
      <c r="S40" s="54"/>
    </row>
    <row r="41" spans="3:19" ht="15.9" x14ac:dyDescent="0.45">
      <c r="C41" s="55"/>
      <c r="D41" s="55"/>
      <c r="E41" s="55"/>
      <c r="F41" s="55"/>
      <c r="G41" s="55"/>
      <c r="H41" s="55"/>
      <c r="I41" s="55"/>
      <c r="J41" s="70"/>
      <c r="K41" s="69"/>
      <c r="L41" s="55"/>
      <c r="M41" s="55"/>
      <c r="N41" s="55"/>
      <c r="O41" s="57"/>
      <c r="P41" s="55"/>
      <c r="Q41" s="53"/>
      <c r="R41" s="53"/>
      <c r="S41" s="54"/>
    </row>
    <row r="42" spans="3:19" ht="15.9" x14ac:dyDescent="0.45">
      <c r="C42" s="55"/>
      <c r="D42" s="55"/>
      <c r="E42" s="55"/>
      <c r="F42" s="55"/>
      <c r="G42" s="55"/>
      <c r="H42" s="55"/>
      <c r="I42" s="55"/>
      <c r="J42" s="70"/>
      <c r="K42" s="69"/>
      <c r="L42" s="55"/>
      <c r="M42" s="55"/>
      <c r="N42" s="55"/>
      <c r="O42" s="57"/>
      <c r="P42" s="55"/>
      <c r="Q42" s="53"/>
      <c r="R42" s="53"/>
      <c r="S42" s="54"/>
    </row>
    <row r="43" spans="3:19" ht="15.9" x14ac:dyDescent="0.45">
      <c r="C43" s="55"/>
      <c r="D43" s="55"/>
      <c r="E43" s="55"/>
      <c r="F43" s="55"/>
      <c r="G43" s="55"/>
      <c r="H43" s="55"/>
      <c r="I43" s="55"/>
      <c r="J43" s="70"/>
      <c r="K43" s="69"/>
      <c r="L43" s="55"/>
      <c r="M43" s="55"/>
      <c r="N43" s="55"/>
      <c r="O43" s="57"/>
      <c r="P43" s="55"/>
      <c r="Q43" s="53"/>
      <c r="R43" s="53"/>
      <c r="S43" s="54"/>
    </row>
    <row r="44" spans="3:19" ht="15.9" x14ac:dyDescent="0.45">
      <c r="C44" s="55"/>
      <c r="D44" s="55"/>
      <c r="E44" s="55"/>
      <c r="F44" s="55"/>
      <c r="G44" s="55"/>
      <c r="H44" s="55"/>
      <c r="I44" s="55"/>
      <c r="J44" s="70"/>
      <c r="K44" s="55"/>
      <c r="L44" s="55"/>
      <c r="M44" s="55"/>
      <c r="N44" s="55"/>
      <c r="O44" s="57"/>
      <c r="P44" s="55"/>
      <c r="Q44" s="53"/>
      <c r="R44" s="53"/>
      <c r="S44" s="54"/>
    </row>
    <row r="45" spans="3:19" x14ac:dyDescent="0.4">
      <c r="C45" s="55"/>
      <c r="D45" s="55"/>
      <c r="E45" s="55"/>
      <c r="F45" s="55"/>
      <c r="G45" s="55"/>
      <c r="H45" s="55"/>
      <c r="I45" s="55"/>
      <c r="J45" s="55"/>
      <c r="K45" s="55"/>
      <c r="L45" s="55"/>
      <c r="M45" s="55"/>
      <c r="N45" s="55"/>
      <c r="O45" s="57"/>
      <c r="P45" s="55"/>
      <c r="Q45" s="53"/>
      <c r="R45" s="53"/>
      <c r="S45" s="54"/>
    </row>
    <row r="46" spans="3:19" s="55" customFormat="1" x14ac:dyDescent="0.4"/>
    <row r="47" spans="3:19" s="55" customFormat="1" x14ac:dyDescent="0.4"/>
    <row r="48" spans="3:19" s="55" customFormat="1" x14ac:dyDescent="0.4"/>
    <row r="49" s="55" customFormat="1" x14ac:dyDescent="0.4"/>
    <row r="50" s="55" customFormat="1" x14ac:dyDescent="0.4"/>
    <row r="51" s="55" customFormat="1" x14ac:dyDescent="0.4"/>
    <row r="52" s="55" customFormat="1" x14ac:dyDescent="0.4"/>
    <row r="53" s="55" customFormat="1" x14ac:dyDescent="0.4"/>
    <row r="54" s="55" customFormat="1" x14ac:dyDescent="0.4"/>
    <row r="55" s="55" customFormat="1" x14ac:dyDescent="0.4"/>
    <row r="56" s="55" customFormat="1" x14ac:dyDescent="0.4"/>
    <row r="57" s="55" customFormat="1" x14ac:dyDescent="0.4"/>
    <row r="58" s="55" customFormat="1" x14ac:dyDescent="0.4"/>
    <row r="59" s="55" customFormat="1" x14ac:dyDescent="0.4"/>
    <row r="60" s="55" customFormat="1" x14ac:dyDescent="0.4"/>
    <row r="61" s="55" customFormat="1" x14ac:dyDescent="0.4"/>
    <row r="62" s="55" customFormat="1" x14ac:dyDescent="0.4"/>
    <row r="63" s="55" customFormat="1" x14ac:dyDescent="0.4"/>
    <row r="64" s="55" customFormat="1" x14ac:dyDescent="0.4"/>
    <row r="65" spans="3:70" s="55" customFormat="1" x14ac:dyDescent="0.4"/>
    <row r="66" spans="3:70" s="55" customFormat="1" x14ac:dyDescent="0.4"/>
    <row r="67" spans="3:70" s="55" customFormat="1" x14ac:dyDescent="0.4"/>
    <row r="68" spans="3:70" s="55" customFormat="1" x14ac:dyDescent="0.4"/>
    <row r="69" spans="3:70" s="55" customFormat="1" x14ac:dyDescent="0.4"/>
    <row r="70" spans="3:70" x14ac:dyDescent="0.4">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row>
    <row r="71" spans="3:70" x14ac:dyDescent="0.4">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row>
    <row r="72" spans="3:70" x14ac:dyDescent="0.4">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row>
    <row r="73" spans="3:70" x14ac:dyDescent="0.4">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row>
    <row r="74" spans="3:70" x14ac:dyDescent="0.4">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row>
    <row r="75" spans="3:70" x14ac:dyDescent="0.4">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row>
    <row r="76" spans="3:70" x14ac:dyDescent="0.4">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row>
    <row r="77" spans="3:70" x14ac:dyDescent="0.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row>
    <row r="78" spans="3:70" x14ac:dyDescent="0.4">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row>
    <row r="79" spans="3:70" x14ac:dyDescent="0.4">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row>
    <row r="80" spans="3:70" x14ac:dyDescent="0.4">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row>
    <row r="81" spans="3:70" x14ac:dyDescent="0.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row>
    <row r="82" spans="3:70" x14ac:dyDescent="0.4">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row>
    <row r="83" spans="3:70" x14ac:dyDescent="0.4">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row>
    <row r="84" spans="3:70" x14ac:dyDescent="0.4">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row>
    <row r="85" spans="3:70" x14ac:dyDescent="0.4">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row>
    <row r="86" spans="3:70" x14ac:dyDescent="0.4">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row>
    <row r="87" spans="3:70" x14ac:dyDescent="0.4">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row>
    <row r="88" spans="3:70" x14ac:dyDescent="0.4">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row>
    <row r="89" spans="3:70" x14ac:dyDescent="0.4">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row>
    <row r="90" spans="3:70" x14ac:dyDescent="0.4">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row>
    <row r="91" spans="3:70" x14ac:dyDescent="0.4">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row>
    <row r="92" spans="3:70" x14ac:dyDescent="0.4">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row>
    <row r="93" spans="3:70" x14ac:dyDescent="0.4">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row>
    <row r="94" spans="3:70" x14ac:dyDescent="0.4">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row>
    <row r="95" spans="3:70" x14ac:dyDescent="0.4">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row>
    <row r="96" spans="3:70" x14ac:dyDescent="0.4">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row>
    <row r="97" spans="3:70" x14ac:dyDescent="0.4">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row>
    <row r="98" spans="3:70" x14ac:dyDescent="0.4">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row>
    <row r="99" spans="3:70" x14ac:dyDescent="0.4">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row>
    <row r="100" spans="3:70" x14ac:dyDescent="0.4">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row>
    <row r="101" spans="3:70" x14ac:dyDescent="0.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row>
    <row r="102" spans="3:70" x14ac:dyDescent="0.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row>
    <row r="103" spans="3:70" x14ac:dyDescent="0.4">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row>
    <row r="104" spans="3:70" x14ac:dyDescent="0.4">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row>
    <row r="105" spans="3:70" x14ac:dyDescent="0.4">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row>
    <row r="106" spans="3:70" x14ac:dyDescent="0.4">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row>
    <row r="107" spans="3:70" x14ac:dyDescent="0.4">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row>
    <row r="108" spans="3:70" x14ac:dyDescent="0.4">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row>
    <row r="109" spans="3:70" x14ac:dyDescent="0.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row>
    <row r="110" spans="3:70" x14ac:dyDescent="0.4">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row>
    <row r="111" spans="3:70" x14ac:dyDescent="0.4">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row>
    <row r="112" spans="3:70" x14ac:dyDescent="0.4">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row>
    <row r="113" spans="3:70" x14ac:dyDescent="0.4">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row>
    <row r="114" spans="3:70" x14ac:dyDescent="0.4">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row>
    <row r="115" spans="3:70" x14ac:dyDescent="0.4">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row>
    <row r="116" spans="3:70" x14ac:dyDescent="0.4">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row>
    <row r="117" spans="3:70" x14ac:dyDescent="0.4">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row>
    <row r="118" spans="3:70" x14ac:dyDescent="0.4">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row>
    <row r="119" spans="3:70" x14ac:dyDescent="0.4">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row>
    <row r="120" spans="3:70" x14ac:dyDescent="0.4">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row>
    <row r="121" spans="3:70" x14ac:dyDescent="0.4">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row>
    <row r="122" spans="3:70" x14ac:dyDescent="0.4">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row>
    <row r="123" spans="3:70" x14ac:dyDescent="0.4">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row>
    <row r="124" spans="3:70" x14ac:dyDescent="0.4">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row>
    <row r="125" spans="3:70" x14ac:dyDescent="0.4">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row>
    <row r="126" spans="3:70" x14ac:dyDescent="0.4">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row>
    <row r="127" spans="3:70" x14ac:dyDescent="0.4">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row>
    <row r="128" spans="3:70" x14ac:dyDescent="0.4">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row>
    <row r="129" spans="3:70" x14ac:dyDescent="0.4">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row>
    <row r="130" spans="3:70" x14ac:dyDescent="0.4">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row>
    <row r="131" spans="3:70" x14ac:dyDescent="0.4">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row>
    <row r="132" spans="3:70" x14ac:dyDescent="0.4">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row>
    <row r="133" spans="3:70" x14ac:dyDescent="0.4">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row>
    <row r="134" spans="3:70" x14ac:dyDescent="0.4">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row>
    <row r="135" spans="3:70" x14ac:dyDescent="0.4">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row>
    <row r="136" spans="3:70" x14ac:dyDescent="0.4">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row>
    <row r="137" spans="3:70" x14ac:dyDescent="0.4">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row>
    <row r="138" spans="3:70" x14ac:dyDescent="0.4">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row>
    <row r="139" spans="3:70" x14ac:dyDescent="0.4">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row>
    <row r="140" spans="3:70" x14ac:dyDescent="0.4">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row>
    <row r="141" spans="3:70" x14ac:dyDescent="0.4">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row>
    <row r="142" spans="3:70" x14ac:dyDescent="0.4">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row>
    <row r="143" spans="3:70" x14ac:dyDescent="0.4">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row>
    <row r="144" spans="3:70" x14ac:dyDescent="0.4">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row>
    <row r="145" spans="3:70" x14ac:dyDescent="0.4">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row>
    <row r="146" spans="3:70" x14ac:dyDescent="0.4">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row>
    <row r="147" spans="3:70" x14ac:dyDescent="0.4">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row>
    <row r="148" spans="3:70" x14ac:dyDescent="0.4">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row>
    <row r="149" spans="3:70" x14ac:dyDescent="0.4">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row>
    <row r="150" spans="3:70" x14ac:dyDescent="0.4">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row>
    <row r="151" spans="3:70" x14ac:dyDescent="0.4">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row>
    <row r="152" spans="3:70" x14ac:dyDescent="0.4">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row>
    <row r="153" spans="3:70" x14ac:dyDescent="0.4">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row>
    <row r="154" spans="3:70" x14ac:dyDescent="0.4">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row>
    <row r="155" spans="3:70" x14ac:dyDescent="0.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row>
    <row r="156" spans="3:70" x14ac:dyDescent="0.4">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row>
    <row r="157" spans="3:70" x14ac:dyDescent="0.4">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row>
    <row r="158" spans="3:70" x14ac:dyDescent="0.4">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row>
    <row r="159" spans="3:70" x14ac:dyDescent="0.4">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row>
    <row r="160" spans="3:70" x14ac:dyDescent="0.4">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row>
    <row r="161" spans="3:70" x14ac:dyDescent="0.4">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row>
    <row r="162" spans="3:70" x14ac:dyDescent="0.4">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row>
    <row r="163" spans="3:70" x14ac:dyDescent="0.4">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row>
    <row r="164" spans="3:70" x14ac:dyDescent="0.4">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row>
    <row r="165" spans="3:70" x14ac:dyDescent="0.4">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row>
    <row r="166" spans="3:70" x14ac:dyDescent="0.4">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row>
    <row r="167" spans="3:70" x14ac:dyDescent="0.4">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row>
    <row r="168" spans="3:70" x14ac:dyDescent="0.4">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row>
    <row r="169" spans="3:70" x14ac:dyDescent="0.4">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row>
    <row r="170" spans="3:70" x14ac:dyDescent="0.4">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row>
    <row r="171" spans="3:70" x14ac:dyDescent="0.4">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row>
    <row r="172" spans="3:70" x14ac:dyDescent="0.4">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row>
    <row r="173" spans="3:70" x14ac:dyDescent="0.4">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row>
    <row r="174" spans="3:70" x14ac:dyDescent="0.4">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row>
    <row r="175" spans="3:70" x14ac:dyDescent="0.4">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row>
    <row r="176" spans="3:70" x14ac:dyDescent="0.4">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row>
    <row r="177" spans="3:70" x14ac:dyDescent="0.4">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row>
    <row r="178" spans="3:70" x14ac:dyDescent="0.4">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row>
    <row r="179" spans="3:70" x14ac:dyDescent="0.4">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row>
    <row r="180" spans="3:70" x14ac:dyDescent="0.4">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row>
    <row r="181" spans="3:70" x14ac:dyDescent="0.4">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row>
    <row r="182" spans="3:70" x14ac:dyDescent="0.4">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row>
    <row r="183" spans="3:70" x14ac:dyDescent="0.4">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row>
    <row r="184" spans="3:70" x14ac:dyDescent="0.4">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row>
    <row r="185" spans="3:70" x14ac:dyDescent="0.4">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row>
    <row r="186" spans="3:70" x14ac:dyDescent="0.4">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row>
    <row r="187" spans="3:70" x14ac:dyDescent="0.4">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row>
    <row r="188" spans="3:70" x14ac:dyDescent="0.4">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row>
    <row r="189" spans="3:70" x14ac:dyDescent="0.4">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row>
    <row r="190" spans="3:70" x14ac:dyDescent="0.4">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row>
    <row r="191" spans="3:70" x14ac:dyDescent="0.4">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row>
    <row r="192" spans="3:70" x14ac:dyDescent="0.4">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row>
    <row r="193" spans="3:70" x14ac:dyDescent="0.4">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row>
    <row r="194" spans="3:70" x14ac:dyDescent="0.4">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row>
    <row r="195" spans="3:70" x14ac:dyDescent="0.4">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row>
    <row r="196" spans="3:70" x14ac:dyDescent="0.4">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row>
    <row r="197" spans="3:70" x14ac:dyDescent="0.4">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row>
    <row r="198" spans="3:70" x14ac:dyDescent="0.4">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row>
    <row r="199" spans="3:70" x14ac:dyDescent="0.4">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row>
    <row r="200" spans="3:70" x14ac:dyDescent="0.4">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row>
    <row r="201" spans="3:70" x14ac:dyDescent="0.4">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row>
    <row r="202" spans="3:70" x14ac:dyDescent="0.4">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row>
    <row r="203" spans="3:70" x14ac:dyDescent="0.4">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row>
    <row r="204" spans="3:70" x14ac:dyDescent="0.4">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row>
    <row r="205" spans="3:70" x14ac:dyDescent="0.4">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row>
    <row r="206" spans="3:70" x14ac:dyDescent="0.4">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BP206" s="55"/>
      <c r="BQ206" s="55"/>
      <c r="BR206" s="55"/>
    </row>
    <row r="207" spans="3:70" x14ac:dyDescent="0.4">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row>
    <row r="208" spans="3:70" x14ac:dyDescent="0.4">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row>
    <row r="209" spans="3:70" x14ac:dyDescent="0.4">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row>
    <row r="210" spans="3:70" x14ac:dyDescent="0.4">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row>
    <row r="211" spans="3:70" x14ac:dyDescent="0.4">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row>
    <row r="212" spans="3:70" x14ac:dyDescent="0.4">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row>
    <row r="213" spans="3:70" x14ac:dyDescent="0.4">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row>
    <row r="214" spans="3:70" x14ac:dyDescent="0.4">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row>
    <row r="215" spans="3:70" x14ac:dyDescent="0.4">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row>
    <row r="216" spans="3:70" x14ac:dyDescent="0.4">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row>
    <row r="217" spans="3:70" x14ac:dyDescent="0.4">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row>
    <row r="218" spans="3:70" x14ac:dyDescent="0.4">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row>
    <row r="219" spans="3:70" x14ac:dyDescent="0.4">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row>
    <row r="220" spans="3:70" x14ac:dyDescent="0.4">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row>
    <row r="221" spans="3:70" x14ac:dyDescent="0.4">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row>
    <row r="222" spans="3:70" x14ac:dyDescent="0.4">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row>
    <row r="223" spans="3:70" x14ac:dyDescent="0.4">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row>
    <row r="224" spans="3:70" x14ac:dyDescent="0.4">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row>
    <row r="225" spans="3:70" x14ac:dyDescent="0.4">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row>
    <row r="226" spans="3:70" x14ac:dyDescent="0.4">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row>
    <row r="227" spans="3:70" x14ac:dyDescent="0.4">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row>
    <row r="228" spans="3:70" x14ac:dyDescent="0.4">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row>
    <row r="229" spans="3:70" x14ac:dyDescent="0.4">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row>
    <row r="230" spans="3:70" x14ac:dyDescent="0.4">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row>
    <row r="231" spans="3:70" x14ac:dyDescent="0.4">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row>
    <row r="232" spans="3:70" x14ac:dyDescent="0.4">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row>
    <row r="233" spans="3:70" x14ac:dyDescent="0.4">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row>
    <row r="234" spans="3:70" x14ac:dyDescent="0.4">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row>
    <row r="235" spans="3:70" x14ac:dyDescent="0.4">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row>
    <row r="236" spans="3:70" x14ac:dyDescent="0.4">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row>
    <row r="237" spans="3:70" x14ac:dyDescent="0.4">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row>
    <row r="238" spans="3:70" x14ac:dyDescent="0.4">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row>
    <row r="239" spans="3:70" x14ac:dyDescent="0.4">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row>
    <row r="240" spans="3:70" x14ac:dyDescent="0.4">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row>
    <row r="241" spans="3:70" x14ac:dyDescent="0.4">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row>
    <row r="242" spans="3:70" x14ac:dyDescent="0.4">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row>
    <row r="243" spans="3:70" x14ac:dyDescent="0.4">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row>
    <row r="244" spans="3:70" x14ac:dyDescent="0.4">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row>
    <row r="245" spans="3:70" x14ac:dyDescent="0.4">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row>
    <row r="246" spans="3:70" x14ac:dyDescent="0.4">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c r="BO246" s="55"/>
      <c r="BP246" s="55"/>
      <c r="BQ246" s="55"/>
      <c r="BR246" s="55"/>
    </row>
    <row r="247" spans="3:70" x14ac:dyDescent="0.4">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row>
    <row r="248" spans="3:70" x14ac:dyDescent="0.4">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row>
    <row r="249" spans="3:70" x14ac:dyDescent="0.4">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row>
    <row r="250" spans="3:70" x14ac:dyDescent="0.4">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row>
    <row r="251" spans="3:70" x14ac:dyDescent="0.4">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row>
    <row r="252" spans="3:70" x14ac:dyDescent="0.4">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row>
    <row r="253" spans="3:70" x14ac:dyDescent="0.4">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row>
    <row r="254" spans="3:70" x14ac:dyDescent="0.4">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row>
    <row r="255" spans="3:70" x14ac:dyDescent="0.4">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row>
    <row r="256" spans="3:70" x14ac:dyDescent="0.4">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row>
    <row r="257" spans="3:70" x14ac:dyDescent="0.4">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row>
    <row r="258" spans="3:70" x14ac:dyDescent="0.4">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55"/>
      <c r="BR258" s="55"/>
    </row>
    <row r="259" spans="3:70" x14ac:dyDescent="0.4">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row>
    <row r="260" spans="3:70" x14ac:dyDescent="0.4">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row>
    <row r="261" spans="3:70" x14ac:dyDescent="0.4">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row>
    <row r="262" spans="3:70" x14ac:dyDescent="0.4">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row>
    <row r="263" spans="3:70" x14ac:dyDescent="0.4">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row>
    <row r="264" spans="3:70" x14ac:dyDescent="0.4">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row>
    <row r="265" spans="3:70" x14ac:dyDescent="0.4">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BQ265" s="55"/>
      <c r="BR265" s="55"/>
    </row>
    <row r="266" spans="3:70" x14ac:dyDescent="0.4">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row>
    <row r="267" spans="3:70" x14ac:dyDescent="0.4">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row>
    <row r="268" spans="3:70" x14ac:dyDescent="0.4">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row>
    <row r="269" spans="3:70" x14ac:dyDescent="0.4">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c r="BO269" s="55"/>
      <c r="BP269" s="55"/>
      <c r="BQ269" s="55"/>
      <c r="BR269" s="55"/>
    </row>
    <row r="270" spans="3:70" x14ac:dyDescent="0.4">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BP270" s="55"/>
      <c r="BQ270" s="55"/>
      <c r="BR270" s="55"/>
    </row>
    <row r="271" spans="3:70" x14ac:dyDescent="0.4">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BP271" s="55"/>
      <c r="BQ271" s="55"/>
      <c r="BR271" s="55"/>
    </row>
    <row r="272" spans="3:70" x14ac:dyDescent="0.4">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BP272" s="55"/>
      <c r="BQ272" s="55"/>
      <c r="BR272" s="55"/>
    </row>
    <row r="273" spans="3:70" x14ac:dyDescent="0.4">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row>
    <row r="274" spans="3:70" x14ac:dyDescent="0.4">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row>
    <row r="275" spans="3:70" x14ac:dyDescent="0.4">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row>
    <row r="276" spans="3:70" x14ac:dyDescent="0.4">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row>
    <row r="277" spans="3:70" x14ac:dyDescent="0.4">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row>
    <row r="278" spans="3:70" x14ac:dyDescent="0.4">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55"/>
      <c r="BR278" s="55"/>
    </row>
    <row r="279" spans="3:70" x14ac:dyDescent="0.4">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c r="BO279" s="55"/>
      <c r="BP279" s="55"/>
      <c r="BQ279" s="55"/>
      <c r="BR279" s="55"/>
    </row>
    <row r="280" spans="3:70" x14ac:dyDescent="0.4">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c r="BO280" s="55"/>
      <c r="BP280" s="55"/>
      <c r="BQ280" s="55"/>
      <c r="BR280" s="55"/>
    </row>
    <row r="281" spans="3:70" x14ac:dyDescent="0.4">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BQ281" s="55"/>
      <c r="BR281" s="55"/>
    </row>
    <row r="282" spans="3:70" x14ac:dyDescent="0.4">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BP282" s="55"/>
      <c r="BQ282" s="55"/>
      <c r="BR282" s="55"/>
    </row>
    <row r="283" spans="3:70" x14ac:dyDescent="0.4">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BQ283" s="55"/>
      <c r="BR283" s="55"/>
    </row>
    <row r="284" spans="3:70" x14ac:dyDescent="0.4">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BP284" s="55"/>
      <c r="BQ284" s="55"/>
      <c r="BR284" s="55"/>
    </row>
    <row r="285" spans="3:70" x14ac:dyDescent="0.4">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c r="BO285" s="55"/>
      <c r="BP285" s="55"/>
      <c r="BQ285" s="55"/>
      <c r="BR285" s="55"/>
    </row>
    <row r="286" spans="3:70" x14ac:dyDescent="0.4">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BQ286" s="55"/>
      <c r="BR286" s="55"/>
    </row>
    <row r="287" spans="3:70" x14ac:dyDescent="0.4">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BP287" s="55"/>
      <c r="BQ287" s="55"/>
      <c r="BR287" s="55"/>
    </row>
    <row r="288" spans="3:70" x14ac:dyDescent="0.4">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BQ288" s="55"/>
      <c r="BR288" s="55"/>
    </row>
    <row r="289" spans="3:70" x14ac:dyDescent="0.4">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row>
    <row r="290" spans="3:70" x14ac:dyDescent="0.4">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row>
    <row r="291" spans="3:70" x14ac:dyDescent="0.4">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row>
    <row r="292" spans="3:70" x14ac:dyDescent="0.4">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row>
    <row r="293" spans="3:70" x14ac:dyDescent="0.4">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row>
    <row r="294" spans="3:70" x14ac:dyDescent="0.4">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row>
    <row r="295" spans="3:70" x14ac:dyDescent="0.4">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row>
    <row r="296" spans="3:70" x14ac:dyDescent="0.4">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c r="BO296" s="55"/>
      <c r="BP296" s="55"/>
      <c r="BQ296" s="55"/>
      <c r="BR296" s="55"/>
    </row>
    <row r="297" spans="3:70" x14ac:dyDescent="0.4">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row>
    <row r="298" spans="3:70" x14ac:dyDescent="0.4">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row>
    <row r="299" spans="3:70" x14ac:dyDescent="0.4">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BQ299" s="55"/>
      <c r="BR299" s="55"/>
    </row>
    <row r="300" spans="3:70" x14ac:dyDescent="0.4">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BP300" s="55"/>
      <c r="BQ300" s="55"/>
      <c r="BR300" s="55"/>
    </row>
    <row r="301" spans="3:70" x14ac:dyDescent="0.4">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c r="BO301" s="55"/>
      <c r="BP301" s="55"/>
      <c r="BQ301" s="55"/>
      <c r="BR301" s="55"/>
    </row>
    <row r="302" spans="3:70" x14ac:dyDescent="0.4">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c r="BJ302" s="55"/>
      <c r="BK302" s="55"/>
      <c r="BL302" s="55"/>
      <c r="BM302" s="55"/>
      <c r="BN302" s="55"/>
      <c r="BO302" s="55"/>
      <c r="BP302" s="55"/>
      <c r="BQ302" s="55"/>
      <c r="BR302" s="55"/>
    </row>
    <row r="303" spans="3:70" x14ac:dyDescent="0.4">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BP303" s="55"/>
      <c r="BQ303" s="55"/>
      <c r="BR303" s="55"/>
    </row>
    <row r="304" spans="3:70" x14ac:dyDescent="0.4">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BP304" s="55"/>
      <c r="BQ304" s="55"/>
      <c r="BR304" s="55"/>
    </row>
    <row r="305" spans="3:70" x14ac:dyDescent="0.4">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c r="BO305" s="55"/>
      <c r="BP305" s="55"/>
      <c r="BQ305" s="55"/>
      <c r="BR305" s="55"/>
    </row>
    <row r="306" spans="3:70" x14ac:dyDescent="0.4">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BQ306" s="55"/>
      <c r="BR306" s="55"/>
    </row>
    <row r="307" spans="3:70" x14ac:dyDescent="0.4">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c r="BJ307" s="55"/>
      <c r="BK307" s="55"/>
      <c r="BL307" s="55"/>
      <c r="BM307" s="55"/>
      <c r="BN307" s="55"/>
      <c r="BO307" s="55"/>
      <c r="BP307" s="55"/>
      <c r="BQ307" s="55"/>
      <c r="BR307" s="55"/>
    </row>
    <row r="308" spans="3:70" x14ac:dyDescent="0.4">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BP308" s="55"/>
      <c r="BQ308" s="55"/>
      <c r="BR308" s="55"/>
    </row>
    <row r="309" spans="3:70" x14ac:dyDescent="0.4">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BP309" s="55"/>
      <c r="BQ309" s="55"/>
      <c r="BR309" s="55"/>
    </row>
    <row r="310" spans="3:70" x14ac:dyDescent="0.4">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BP310" s="55"/>
      <c r="BQ310" s="55"/>
      <c r="BR310" s="55"/>
    </row>
    <row r="311" spans="3:70" x14ac:dyDescent="0.4">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BP311" s="55"/>
      <c r="BQ311" s="55"/>
      <c r="BR311" s="55"/>
    </row>
    <row r="312" spans="3:70" x14ac:dyDescent="0.4">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c r="BO312" s="55"/>
      <c r="BP312" s="55"/>
      <c r="BQ312" s="55"/>
      <c r="BR312" s="55"/>
    </row>
    <row r="313" spans="3:70" x14ac:dyDescent="0.4">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c r="BO313" s="55"/>
      <c r="BP313" s="55"/>
      <c r="BQ313" s="55"/>
      <c r="BR313" s="55"/>
    </row>
    <row r="314" spans="3:70" x14ac:dyDescent="0.4">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c r="BO314" s="55"/>
      <c r="BP314" s="55"/>
      <c r="BQ314" s="55"/>
      <c r="BR314" s="55"/>
    </row>
    <row r="315" spans="3:70" x14ac:dyDescent="0.4">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c r="BO315" s="55"/>
      <c r="BP315" s="55"/>
      <c r="BQ315" s="55"/>
      <c r="BR315" s="55"/>
    </row>
    <row r="316" spans="3:70" x14ac:dyDescent="0.4">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row>
    <row r="317" spans="3:70" x14ac:dyDescent="0.4">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c r="BO317" s="55"/>
      <c r="BP317" s="55"/>
      <c r="BQ317" s="55"/>
      <c r="BR317" s="55"/>
    </row>
    <row r="318" spans="3:70" x14ac:dyDescent="0.4">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row>
    <row r="319" spans="3:70" x14ac:dyDescent="0.4">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c r="BO319" s="55"/>
      <c r="BP319" s="55"/>
      <c r="BQ319" s="55"/>
      <c r="BR319" s="55"/>
    </row>
    <row r="320" spans="3:70" x14ac:dyDescent="0.4">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c r="BO320" s="55"/>
      <c r="BP320" s="55"/>
      <c r="BQ320" s="55"/>
      <c r="BR320" s="55"/>
    </row>
    <row r="321" spans="3:70" x14ac:dyDescent="0.4">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c r="BO321" s="55"/>
      <c r="BP321" s="55"/>
      <c r="BQ321" s="55"/>
      <c r="BR321" s="55"/>
    </row>
    <row r="322" spans="3:70" x14ac:dyDescent="0.4">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c r="BO322" s="55"/>
      <c r="BP322" s="55"/>
      <c r="BQ322" s="55"/>
      <c r="BR322" s="55"/>
    </row>
    <row r="323" spans="3:70" x14ac:dyDescent="0.4">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c r="BO323" s="55"/>
      <c r="BP323" s="55"/>
      <c r="BQ323" s="55"/>
      <c r="BR323" s="55"/>
    </row>
    <row r="324" spans="3:70" x14ac:dyDescent="0.4">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c r="BO324" s="55"/>
      <c r="BP324" s="55"/>
      <c r="BQ324" s="55"/>
      <c r="BR324" s="55"/>
    </row>
    <row r="325" spans="3:70" x14ac:dyDescent="0.4">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c r="BO325" s="55"/>
      <c r="BP325" s="55"/>
      <c r="BQ325" s="55"/>
      <c r="BR325" s="55"/>
    </row>
    <row r="326" spans="3:70" x14ac:dyDescent="0.4">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c r="BO326" s="55"/>
      <c r="BP326" s="55"/>
      <c r="BQ326" s="55"/>
      <c r="BR326" s="55"/>
    </row>
    <row r="327" spans="3:70" x14ac:dyDescent="0.4">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row>
    <row r="328" spans="3:70" x14ac:dyDescent="0.4">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c r="BO328" s="55"/>
      <c r="BP328" s="55"/>
      <c r="BQ328" s="55"/>
      <c r="BR328" s="55"/>
    </row>
    <row r="329" spans="3:70" x14ac:dyDescent="0.4">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c r="BO329" s="55"/>
      <c r="BP329" s="55"/>
      <c r="BQ329" s="55"/>
      <c r="BR329" s="55"/>
    </row>
    <row r="330" spans="3:70" x14ac:dyDescent="0.4">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c r="BO330" s="55"/>
      <c r="BP330" s="55"/>
      <c r="BQ330" s="55"/>
      <c r="BR330" s="55"/>
    </row>
    <row r="331" spans="3:70" x14ac:dyDescent="0.4">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row>
    <row r="332" spans="3:70" x14ac:dyDescent="0.4">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c r="BO332" s="55"/>
      <c r="BP332" s="55"/>
      <c r="BQ332" s="55"/>
      <c r="BR332" s="55"/>
    </row>
    <row r="333" spans="3:70" x14ac:dyDescent="0.4">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c r="BO333" s="55"/>
      <c r="BP333" s="55"/>
      <c r="BQ333" s="55"/>
      <c r="BR333" s="55"/>
    </row>
    <row r="334" spans="3:70" x14ac:dyDescent="0.4">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c r="BO334" s="55"/>
      <c r="BP334" s="55"/>
      <c r="BQ334" s="55"/>
      <c r="BR334" s="55"/>
    </row>
    <row r="335" spans="3:70" x14ac:dyDescent="0.4">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c r="BO335" s="55"/>
      <c r="BP335" s="55"/>
      <c r="BQ335" s="55"/>
      <c r="BR335" s="55"/>
    </row>
    <row r="336" spans="3:70" x14ac:dyDescent="0.4">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row>
    <row r="337" spans="3:70" x14ac:dyDescent="0.4">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row>
    <row r="338" spans="3:70" x14ac:dyDescent="0.4">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row>
    <row r="339" spans="3:70" x14ac:dyDescent="0.4">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55"/>
      <c r="BP339" s="55"/>
      <c r="BQ339" s="55"/>
      <c r="BR339" s="55"/>
    </row>
    <row r="340" spans="3:70" x14ac:dyDescent="0.4">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row>
    <row r="341" spans="3:70" x14ac:dyDescent="0.4">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55"/>
      <c r="BP341" s="55"/>
      <c r="BQ341" s="55"/>
      <c r="BR341" s="55"/>
    </row>
    <row r="342" spans="3:70" x14ac:dyDescent="0.4">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55"/>
      <c r="BP342" s="55"/>
      <c r="BQ342" s="55"/>
      <c r="BR342" s="55"/>
    </row>
    <row r="343" spans="3:70" x14ac:dyDescent="0.4">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c r="BO343" s="55"/>
      <c r="BP343" s="55"/>
      <c r="BQ343" s="55"/>
      <c r="BR343" s="55"/>
    </row>
    <row r="344" spans="3:70" x14ac:dyDescent="0.4">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c r="BO344" s="55"/>
      <c r="BP344" s="55"/>
      <c r="BQ344" s="55"/>
      <c r="BR344" s="55"/>
    </row>
    <row r="345" spans="3:70" x14ac:dyDescent="0.4">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c r="BO345" s="55"/>
      <c r="BP345" s="55"/>
      <c r="BQ345" s="55"/>
      <c r="BR345" s="55"/>
    </row>
    <row r="346" spans="3:70" x14ac:dyDescent="0.4">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c r="BO346" s="55"/>
      <c r="BP346" s="55"/>
      <c r="BQ346" s="55"/>
      <c r="BR346" s="55"/>
    </row>
    <row r="347" spans="3:70" x14ac:dyDescent="0.4">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row>
    <row r="348" spans="3:70" x14ac:dyDescent="0.4">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c r="BO348" s="55"/>
      <c r="BP348" s="55"/>
      <c r="BQ348" s="55"/>
      <c r="BR348" s="55"/>
    </row>
    <row r="349" spans="3:70" x14ac:dyDescent="0.4">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c r="BO349" s="55"/>
      <c r="BP349" s="55"/>
      <c r="BQ349" s="55"/>
      <c r="BR349" s="55"/>
    </row>
    <row r="350" spans="3:70" x14ac:dyDescent="0.4">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c r="BO350" s="55"/>
      <c r="BP350" s="55"/>
      <c r="BQ350" s="55"/>
      <c r="BR350" s="55"/>
    </row>
    <row r="351" spans="3:70" x14ac:dyDescent="0.4">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c r="BO351" s="55"/>
      <c r="BP351" s="55"/>
      <c r="BQ351" s="55"/>
      <c r="BR351" s="55"/>
    </row>
    <row r="352" spans="3:70" x14ac:dyDescent="0.4">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c r="BO352" s="55"/>
      <c r="BP352" s="55"/>
      <c r="BQ352" s="55"/>
      <c r="BR352" s="55"/>
    </row>
    <row r="353" spans="3:70" x14ac:dyDescent="0.4">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c r="BO353" s="55"/>
      <c r="BP353" s="55"/>
      <c r="BQ353" s="55"/>
      <c r="BR353" s="55"/>
    </row>
    <row r="354" spans="3:70" x14ac:dyDescent="0.4">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c r="BO354" s="55"/>
      <c r="BP354" s="55"/>
      <c r="BQ354" s="55"/>
      <c r="BR354" s="55"/>
    </row>
    <row r="355" spans="3:70" x14ac:dyDescent="0.4">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c r="BO355" s="55"/>
      <c r="BP355" s="55"/>
      <c r="BQ355" s="55"/>
      <c r="BR355" s="55"/>
    </row>
    <row r="356" spans="3:70" x14ac:dyDescent="0.4">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c r="BQ356" s="55"/>
      <c r="BR356" s="55"/>
    </row>
    <row r="357" spans="3:70" x14ac:dyDescent="0.4">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c r="BQ357" s="55"/>
      <c r="BR357" s="55"/>
    </row>
    <row r="358" spans="3:70" x14ac:dyDescent="0.4">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c r="BQ358" s="55"/>
      <c r="BR358" s="55"/>
    </row>
    <row r="359" spans="3:70" x14ac:dyDescent="0.4">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c r="BQ359" s="55"/>
      <c r="BR359" s="55"/>
    </row>
    <row r="360" spans="3:70" x14ac:dyDescent="0.4">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row>
    <row r="361" spans="3:70" x14ac:dyDescent="0.4">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row>
    <row r="362" spans="3:70" x14ac:dyDescent="0.4">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row>
    <row r="363" spans="3:70" x14ac:dyDescent="0.4">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55"/>
      <c r="BP363" s="55"/>
      <c r="BQ363" s="55"/>
      <c r="BR363" s="55"/>
    </row>
    <row r="364" spans="3:70" x14ac:dyDescent="0.4">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55"/>
    </row>
    <row r="365" spans="3:70" x14ac:dyDescent="0.4">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55"/>
      <c r="BP365" s="55"/>
      <c r="BQ365" s="55"/>
      <c r="BR365" s="55"/>
    </row>
    <row r="366" spans="3:70" x14ac:dyDescent="0.4">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c r="BO366" s="55"/>
      <c r="BP366" s="55"/>
      <c r="BQ366" s="55"/>
      <c r="BR366" s="55"/>
    </row>
    <row r="367" spans="3:70" x14ac:dyDescent="0.4">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c r="BO367" s="55"/>
      <c r="BP367" s="55"/>
      <c r="BQ367" s="55"/>
      <c r="BR367" s="55"/>
    </row>
    <row r="368" spans="3:70" x14ac:dyDescent="0.4">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c r="BO368" s="55"/>
      <c r="BP368" s="55"/>
      <c r="BQ368" s="55"/>
      <c r="BR368" s="55"/>
    </row>
    <row r="369" spans="3:70" x14ac:dyDescent="0.4">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c r="BO369" s="55"/>
      <c r="BP369" s="55"/>
      <c r="BQ369" s="55"/>
      <c r="BR369" s="55"/>
    </row>
    <row r="370" spans="3:70" x14ac:dyDescent="0.4">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c r="BO370" s="55"/>
      <c r="BP370" s="55"/>
      <c r="BQ370" s="55"/>
      <c r="BR370" s="55"/>
    </row>
    <row r="371" spans="3:70" x14ac:dyDescent="0.4">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c r="BO371" s="55"/>
      <c r="BP371" s="55"/>
      <c r="BQ371" s="55"/>
      <c r="BR371" s="55"/>
    </row>
    <row r="372" spans="3:70" x14ac:dyDescent="0.4">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55"/>
      <c r="BP372" s="55"/>
      <c r="BQ372" s="55"/>
      <c r="BR372" s="55"/>
    </row>
    <row r="373" spans="3:70" x14ac:dyDescent="0.4">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55"/>
      <c r="BP373" s="55"/>
      <c r="BQ373" s="55"/>
      <c r="BR373" s="55"/>
    </row>
    <row r="374" spans="3:70" x14ac:dyDescent="0.4">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55"/>
      <c r="BP374" s="55"/>
      <c r="BQ374" s="55"/>
      <c r="BR374" s="55"/>
    </row>
    <row r="375" spans="3:70" x14ac:dyDescent="0.4">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55"/>
      <c r="BP375" s="55"/>
      <c r="BQ375" s="55"/>
      <c r="BR375" s="55"/>
    </row>
    <row r="376" spans="3:70" x14ac:dyDescent="0.4">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c r="BO376" s="55"/>
      <c r="BP376" s="55"/>
      <c r="BQ376" s="55"/>
      <c r="BR376" s="55"/>
    </row>
    <row r="377" spans="3:70" x14ac:dyDescent="0.4">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c r="BO377" s="55"/>
      <c r="BP377" s="55"/>
      <c r="BQ377" s="55"/>
      <c r="BR377" s="55"/>
    </row>
    <row r="378" spans="3:70" x14ac:dyDescent="0.4">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c r="BO378" s="55"/>
      <c r="BP378" s="55"/>
      <c r="BQ378" s="55"/>
      <c r="BR378" s="55"/>
    </row>
    <row r="379" spans="3:70" x14ac:dyDescent="0.4">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c r="BO379" s="55"/>
      <c r="BP379" s="55"/>
      <c r="BQ379" s="55"/>
      <c r="BR379" s="55"/>
    </row>
    <row r="380" spans="3:70" x14ac:dyDescent="0.4">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c r="BI380" s="55"/>
      <c r="BJ380" s="55"/>
      <c r="BK380" s="55"/>
      <c r="BL380" s="55"/>
      <c r="BM380" s="55"/>
      <c r="BN380" s="55"/>
      <c r="BO380" s="55"/>
      <c r="BP380" s="55"/>
      <c r="BQ380" s="55"/>
      <c r="BR380" s="55"/>
    </row>
    <row r="381" spans="3:70" x14ac:dyDescent="0.4">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c r="BI381" s="55"/>
      <c r="BJ381" s="55"/>
      <c r="BK381" s="55"/>
      <c r="BL381" s="55"/>
      <c r="BM381" s="55"/>
      <c r="BN381" s="55"/>
      <c r="BO381" s="55"/>
      <c r="BP381" s="55"/>
      <c r="BQ381" s="55"/>
      <c r="BR381" s="55"/>
    </row>
    <row r="382" spans="3:70" x14ac:dyDescent="0.4">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c r="BI382" s="55"/>
      <c r="BJ382" s="55"/>
      <c r="BK382" s="55"/>
      <c r="BL382" s="55"/>
      <c r="BM382" s="55"/>
      <c r="BN382" s="55"/>
      <c r="BO382" s="55"/>
      <c r="BP382" s="55"/>
      <c r="BQ382" s="55"/>
      <c r="BR382" s="55"/>
    </row>
    <row r="383" spans="3:70" x14ac:dyDescent="0.4">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c r="BI383" s="55"/>
      <c r="BJ383" s="55"/>
      <c r="BK383" s="55"/>
      <c r="BL383" s="55"/>
      <c r="BM383" s="55"/>
      <c r="BN383" s="55"/>
      <c r="BO383" s="55"/>
      <c r="BP383" s="55"/>
      <c r="BQ383" s="55"/>
      <c r="BR383" s="55"/>
    </row>
    <row r="384" spans="3:70" x14ac:dyDescent="0.4">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c r="BI384" s="55"/>
      <c r="BJ384" s="55"/>
      <c r="BK384" s="55"/>
      <c r="BL384" s="55"/>
      <c r="BM384" s="55"/>
      <c r="BN384" s="55"/>
      <c r="BO384" s="55"/>
      <c r="BP384" s="55"/>
      <c r="BQ384" s="55"/>
      <c r="BR384" s="55"/>
    </row>
    <row r="385" spans="3:70" x14ac:dyDescent="0.4">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c r="BI385" s="55"/>
      <c r="BJ385" s="55"/>
      <c r="BK385" s="55"/>
      <c r="BL385" s="55"/>
      <c r="BM385" s="55"/>
      <c r="BN385" s="55"/>
      <c r="BO385" s="55"/>
      <c r="BP385" s="55"/>
      <c r="BQ385" s="55"/>
      <c r="BR385" s="55"/>
    </row>
    <row r="386" spans="3:70" x14ac:dyDescent="0.4">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c r="BI386" s="55"/>
      <c r="BJ386" s="55"/>
      <c r="BK386" s="55"/>
      <c r="BL386" s="55"/>
      <c r="BM386" s="55"/>
      <c r="BN386" s="55"/>
      <c r="BO386" s="55"/>
      <c r="BP386" s="55"/>
      <c r="BQ386" s="55"/>
      <c r="BR386" s="55"/>
    </row>
    <row r="387" spans="3:70" x14ac:dyDescent="0.4">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c r="BI387" s="55"/>
      <c r="BJ387" s="55"/>
      <c r="BK387" s="55"/>
      <c r="BL387" s="55"/>
      <c r="BM387" s="55"/>
      <c r="BN387" s="55"/>
      <c r="BO387" s="55"/>
      <c r="BP387" s="55"/>
      <c r="BQ387" s="55"/>
      <c r="BR387" s="55"/>
    </row>
    <row r="388" spans="3:70" x14ac:dyDescent="0.4">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c r="BI388" s="55"/>
      <c r="BJ388" s="55"/>
      <c r="BK388" s="55"/>
      <c r="BL388" s="55"/>
      <c r="BM388" s="55"/>
      <c r="BN388" s="55"/>
      <c r="BO388" s="55"/>
      <c r="BP388" s="55"/>
      <c r="BQ388" s="55"/>
      <c r="BR388" s="55"/>
    </row>
    <row r="389" spans="3:70" x14ac:dyDescent="0.4">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c r="BI389" s="55"/>
      <c r="BJ389" s="55"/>
      <c r="BK389" s="55"/>
      <c r="BL389" s="55"/>
      <c r="BM389" s="55"/>
      <c r="BN389" s="55"/>
      <c r="BO389" s="55"/>
      <c r="BP389" s="55"/>
      <c r="BQ389" s="55"/>
      <c r="BR389" s="55"/>
    </row>
    <row r="390" spans="3:70" x14ac:dyDescent="0.4">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c r="BI390" s="55"/>
      <c r="BJ390" s="55"/>
      <c r="BK390" s="55"/>
      <c r="BL390" s="55"/>
      <c r="BM390" s="55"/>
      <c r="BN390" s="55"/>
      <c r="BO390" s="55"/>
      <c r="BP390" s="55"/>
      <c r="BQ390" s="55"/>
      <c r="BR390" s="55"/>
    </row>
    <row r="391" spans="3:70" x14ac:dyDescent="0.4">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c r="BI391" s="55"/>
      <c r="BJ391" s="55"/>
      <c r="BK391" s="55"/>
      <c r="BL391" s="55"/>
      <c r="BM391" s="55"/>
      <c r="BN391" s="55"/>
      <c r="BO391" s="55"/>
      <c r="BP391" s="55"/>
      <c r="BQ391" s="55"/>
      <c r="BR391" s="55"/>
    </row>
    <row r="392" spans="3:70" x14ac:dyDescent="0.4">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row>
    <row r="393" spans="3:70" x14ac:dyDescent="0.4">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row>
    <row r="394" spans="3:70" x14ac:dyDescent="0.4">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c r="BI394" s="55"/>
      <c r="BJ394" s="55"/>
      <c r="BK394" s="55"/>
      <c r="BL394" s="55"/>
      <c r="BM394" s="55"/>
      <c r="BN394" s="55"/>
      <c r="BO394" s="55"/>
      <c r="BP394" s="55"/>
      <c r="BQ394" s="55"/>
      <c r="BR394" s="55"/>
    </row>
    <row r="395" spans="3:70" x14ac:dyDescent="0.4">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c r="BI395" s="55"/>
      <c r="BJ395" s="55"/>
      <c r="BK395" s="55"/>
      <c r="BL395" s="55"/>
      <c r="BM395" s="55"/>
      <c r="BN395" s="55"/>
      <c r="BO395" s="55"/>
      <c r="BP395" s="55"/>
      <c r="BQ395" s="55"/>
      <c r="BR395" s="55"/>
    </row>
    <row r="396" spans="3:70" x14ac:dyDescent="0.4">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c r="BI396" s="55"/>
      <c r="BJ396" s="55"/>
      <c r="BK396" s="55"/>
      <c r="BL396" s="55"/>
      <c r="BM396" s="55"/>
      <c r="BN396" s="55"/>
      <c r="BO396" s="55"/>
      <c r="BP396" s="55"/>
      <c r="BQ396" s="55"/>
      <c r="BR396" s="55"/>
    </row>
    <row r="397" spans="3:70" x14ac:dyDescent="0.4">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c r="BI397" s="55"/>
      <c r="BJ397" s="55"/>
      <c r="BK397" s="55"/>
      <c r="BL397" s="55"/>
      <c r="BM397" s="55"/>
      <c r="BN397" s="55"/>
      <c r="BO397" s="55"/>
      <c r="BP397" s="55"/>
      <c r="BQ397" s="55"/>
      <c r="BR397" s="55"/>
    </row>
    <row r="398" spans="3:70" x14ac:dyDescent="0.4">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c r="BI398" s="55"/>
      <c r="BJ398" s="55"/>
      <c r="BK398" s="55"/>
      <c r="BL398" s="55"/>
      <c r="BM398" s="55"/>
      <c r="BN398" s="55"/>
      <c r="BO398" s="55"/>
      <c r="BP398" s="55"/>
      <c r="BQ398" s="55"/>
      <c r="BR398" s="55"/>
    </row>
    <row r="399" spans="3:70" x14ac:dyDescent="0.4">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c r="BI399" s="55"/>
      <c r="BJ399" s="55"/>
      <c r="BK399" s="55"/>
      <c r="BL399" s="55"/>
      <c r="BM399" s="55"/>
      <c r="BN399" s="55"/>
      <c r="BO399" s="55"/>
      <c r="BP399" s="55"/>
      <c r="BQ399" s="55"/>
      <c r="BR399" s="55"/>
    </row>
    <row r="400" spans="3:70" x14ac:dyDescent="0.4">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c r="BI400" s="55"/>
      <c r="BJ400" s="55"/>
      <c r="BK400" s="55"/>
      <c r="BL400" s="55"/>
      <c r="BM400" s="55"/>
      <c r="BN400" s="55"/>
      <c r="BO400" s="55"/>
      <c r="BP400" s="55"/>
      <c r="BQ400" s="55"/>
      <c r="BR400" s="55"/>
    </row>
    <row r="401" spans="3:70" x14ac:dyDescent="0.4">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row>
    <row r="402" spans="3:70" x14ac:dyDescent="0.4">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c r="BI402" s="55"/>
      <c r="BJ402" s="55"/>
      <c r="BK402" s="55"/>
      <c r="BL402" s="55"/>
      <c r="BM402" s="55"/>
      <c r="BN402" s="55"/>
      <c r="BO402" s="55"/>
      <c r="BP402" s="55"/>
      <c r="BQ402" s="55"/>
      <c r="BR402" s="55"/>
    </row>
    <row r="403" spans="3:70" x14ac:dyDescent="0.4">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c r="BI403" s="55"/>
      <c r="BJ403" s="55"/>
      <c r="BK403" s="55"/>
      <c r="BL403" s="55"/>
      <c r="BM403" s="55"/>
      <c r="BN403" s="55"/>
      <c r="BO403" s="55"/>
      <c r="BP403" s="55"/>
      <c r="BQ403" s="55"/>
      <c r="BR403" s="55"/>
    </row>
    <row r="404" spans="3:70" x14ac:dyDescent="0.4">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c r="BI404" s="55"/>
      <c r="BJ404" s="55"/>
      <c r="BK404" s="55"/>
      <c r="BL404" s="55"/>
      <c r="BM404" s="55"/>
      <c r="BN404" s="55"/>
      <c r="BO404" s="55"/>
      <c r="BP404" s="55"/>
      <c r="BQ404" s="55"/>
      <c r="BR404" s="55"/>
    </row>
    <row r="405" spans="3:70" x14ac:dyDescent="0.4">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c r="BI405" s="55"/>
      <c r="BJ405" s="55"/>
      <c r="BK405" s="55"/>
      <c r="BL405" s="55"/>
      <c r="BM405" s="55"/>
      <c r="BN405" s="55"/>
      <c r="BO405" s="55"/>
      <c r="BP405" s="55"/>
      <c r="BQ405" s="55"/>
      <c r="BR405" s="55"/>
    </row>
    <row r="406" spans="3:70" x14ac:dyDescent="0.4">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c r="BI406" s="55"/>
      <c r="BJ406" s="55"/>
      <c r="BK406" s="55"/>
      <c r="BL406" s="55"/>
      <c r="BM406" s="55"/>
      <c r="BN406" s="55"/>
      <c r="BO406" s="55"/>
      <c r="BP406" s="55"/>
      <c r="BQ406" s="55"/>
      <c r="BR406" s="55"/>
    </row>
    <row r="407" spans="3:70" x14ac:dyDescent="0.4">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c r="BI407" s="55"/>
      <c r="BJ407" s="55"/>
      <c r="BK407" s="55"/>
      <c r="BL407" s="55"/>
      <c r="BM407" s="55"/>
      <c r="BN407" s="55"/>
      <c r="BO407" s="55"/>
      <c r="BP407" s="55"/>
      <c r="BQ407" s="55"/>
      <c r="BR407" s="55"/>
    </row>
    <row r="408" spans="3:70" x14ac:dyDescent="0.4">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c r="BI408" s="55"/>
      <c r="BJ408" s="55"/>
      <c r="BK408" s="55"/>
      <c r="BL408" s="55"/>
      <c r="BM408" s="55"/>
      <c r="BN408" s="55"/>
      <c r="BO408" s="55"/>
      <c r="BP408" s="55"/>
      <c r="BQ408" s="55"/>
      <c r="BR408" s="55"/>
    </row>
    <row r="409" spans="3:70" x14ac:dyDescent="0.4">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c r="BI409" s="55"/>
      <c r="BJ409" s="55"/>
      <c r="BK409" s="55"/>
      <c r="BL409" s="55"/>
      <c r="BM409" s="55"/>
      <c r="BN409" s="55"/>
      <c r="BO409" s="55"/>
      <c r="BP409" s="55"/>
      <c r="BQ409" s="55"/>
      <c r="BR409" s="55"/>
    </row>
    <row r="410" spans="3:70" x14ac:dyDescent="0.4">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c r="BI410" s="55"/>
      <c r="BJ410" s="55"/>
      <c r="BK410" s="55"/>
      <c r="BL410" s="55"/>
      <c r="BM410" s="55"/>
      <c r="BN410" s="55"/>
      <c r="BO410" s="55"/>
      <c r="BP410" s="55"/>
      <c r="BQ410" s="55"/>
      <c r="BR410" s="55"/>
    </row>
    <row r="411" spans="3:70" x14ac:dyDescent="0.4">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c r="BI411" s="55"/>
      <c r="BJ411" s="55"/>
      <c r="BK411" s="55"/>
      <c r="BL411" s="55"/>
      <c r="BM411" s="55"/>
      <c r="BN411" s="55"/>
      <c r="BO411" s="55"/>
      <c r="BP411" s="55"/>
      <c r="BQ411" s="55"/>
      <c r="BR411" s="55"/>
    </row>
    <row r="412" spans="3:70" x14ac:dyDescent="0.4">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c r="BI412" s="55"/>
      <c r="BJ412" s="55"/>
      <c r="BK412" s="55"/>
      <c r="BL412" s="55"/>
      <c r="BM412" s="55"/>
      <c r="BN412" s="55"/>
      <c r="BO412" s="55"/>
      <c r="BP412" s="55"/>
      <c r="BQ412" s="55"/>
      <c r="BR412" s="55"/>
    </row>
    <row r="413" spans="3:70" x14ac:dyDescent="0.4">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c r="BI413" s="55"/>
      <c r="BJ413" s="55"/>
      <c r="BK413" s="55"/>
      <c r="BL413" s="55"/>
      <c r="BM413" s="55"/>
      <c r="BN413" s="55"/>
      <c r="BO413" s="55"/>
      <c r="BP413" s="55"/>
      <c r="BQ413" s="55"/>
      <c r="BR413" s="55"/>
    </row>
    <row r="414" spans="3:70" x14ac:dyDescent="0.4">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c r="BI414" s="55"/>
      <c r="BJ414" s="55"/>
      <c r="BK414" s="55"/>
      <c r="BL414" s="55"/>
      <c r="BM414" s="55"/>
      <c r="BN414" s="55"/>
      <c r="BO414" s="55"/>
      <c r="BP414" s="55"/>
      <c r="BQ414" s="55"/>
      <c r="BR414" s="55"/>
    </row>
    <row r="415" spans="3:70" x14ac:dyDescent="0.4">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c r="BI415" s="55"/>
      <c r="BJ415" s="55"/>
      <c r="BK415" s="55"/>
      <c r="BL415" s="55"/>
      <c r="BM415" s="55"/>
      <c r="BN415" s="55"/>
      <c r="BO415" s="55"/>
      <c r="BP415" s="55"/>
      <c r="BQ415" s="55"/>
      <c r="BR415" s="55"/>
    </row>
    <row r="416" spans="3:70" x14ac:dyDescent="0.4">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row>
    <row r="417" spans="3:70" x14ac:dyDescent="0.4">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row>
    <row r="418" spans="3:70" x14ac:dyDescent="0.4">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row>
    <row r="419" spans="3:70" x14ac:dyDescent="0.4">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row>
    <row r="420" spans="3:70" x14ac:dyDescent="0.4">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row>
    <row r="421" spans="3:70" x14ac:dyDescent="0.4">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row>
    <row r="422" spans="3:70" x14ac:dyDescent="0.4">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c r="BO422" s="55"/>
      <c r="BP422" s="55"/>
      <c r="BQ422" s="55"/>
      <c r="BR422" s="55"/>
    </row>
    <row r="423" spans="3:70" x14ac:dyDescent="0.4">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c r="BO423" s="55"/>
      <c r="BP423" s="55"/>
      <c r="BQ423" s="55"/>
      <c r="BR423" s="55"/>
    </row>
    <row r="424" spans="3:70" x14ac:dyDescent="0.4">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c r="BO424" s="55"/>
      <c r="BP424" s="55"/>
      <c r="BQ424" s="55"/>
      <c r="BR424" s="55"/>
    </row>
    <row r="425" spans="3:70" x14ac:dyDescent="0.4">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c r="BO425" s="55"/>
      <c r="BP425" s="55"/>
      <c r="BQ425" s="55"/>
      <c r="BR425" s="55"/>
    </row>
    <row r="426" spans="3:70" x14ac:dyDescent="0.4">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c r="BO426" s="55"/>
      <c r="BP426" s="55"/>
      <c r="BQ426" s="55"/>
      <c r="BR426" s="55"/>
    </row>
    <row r="427" spans="3:70" x14ac:dyDescent="0.4">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c r="BO427" s="55"/>
      <c r="BP427" s="55"/>
      <c r="BQ427" s="55"/>
      <c r="BR427" s="55"/>
    </row>
    <row r="428" spans="3:70" x14ac:dyDescent="0.4">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row>
    <row r="429" spans="3:70" x14ac:dyDescent="0.4">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row>
    <row r="430" spans="3:70" x14ac:dyDescent="0.4">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row>
    <row r="431" spans="3:70" x14ac:dyDescent="0.4">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row>
    <row r="432" spans="3:70" x14ac:dyDescent="0.4">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row>
    <row r="433" spans="3:70" x14ac:dyDescent="0.4">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row>
    <row r="434" spans="3:70" x14ac:dyDescent="0.4">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row>
    <row r="435" spans="3:70" x14ac:dyDescent="0.4">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row>
    <row r="436" spans="3:70" x14ac:dyDescent="0.4">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row>
    <row r="437" spans="3:70" x14ac:dyDescent="0.4">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row>
    <row r="438" spans="3:70" x14ac:dyDescent="0.4">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row>
    <row r="439" spans="3:70" x14ac:dyDescent="0.4">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row>
    <row r="440" spans="3:70" x14ac:dyDescent="0.4">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row>
    <row r="441" spans="3:70" x14ac:dyDescent="0.4">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row>
    <row r="442" spans="3:70" x14ac:dyDescent="0.4">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row>
    <row r="443" spans="3:70" x14ac:dyDescent="0.4">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row>
    <row r="444" spans="3:70" x14ac:dyDescent="0.4">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row>
    <row r="445" spans="3:70" x14ac:dyDescent="0.4">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row>
    <row r="446" spans="3:70" x14ac:dyDescent="0.4">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row>
    <row r="447" spans="3:70" x14ac:dyDescent="0.4">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row>
    <row r="448" spans="3:70" x14ac:dyDescent="0.4">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row>
    <row r="449" spans="3:70" x14ac:dyDescent="0.4">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row>
    <row r="450" spans="3:70" x14ac:dyDescent="0.4">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row>
    <row r="451" spans="3:70" x14ac:dyDescent="0.4">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row>
    <row r="452" spans="3:70" x14ac:dyDescent="0.4">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row>
    <row r="453" spans="3:70" x14ac:dyDescent="0.4">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row>
    <row r="454" spans="3:70" x14ac:dyDescent="0.4">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row>
    <row r="455" spans="3:70" x14ac:dyDescent="0.4">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row>
    <row r="456" spans="3:70" x14ac:dyDescent="0.4">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row>
    <row r="457" spans="3:70" x14ac:dyDescent="0.4">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row>
    <row r="458" spans="3:70" x14ac:dyDescent="0.4">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row>
    <row r="459" spans="3:70" x14ac:dyDescent="0.4">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row>
    <row r="460" spans="3:70" x14ac:dyDescent="0.4">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row>
    <row r="461" spans="3:70" x14ac:dyDescent="0.4">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row>
    <row r="462" spans="3:70" x14ac:dyDescent="0.4">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row>
    <row r="463" spans="3:70" x14ac:dyDescent="0.4">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row>
    <row r="464" spans="3:70" x14ac:dyDescent="0.4">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row>
    <row r="465" spans="3:70" x14ac:dyDescent="0.4">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row>
    <row r="466" spans="3:70" x14ac:dyDescent="0.4">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row>
    <row r="467" spans="3:70" x14ac:dyDescent="0.4">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row>
    <row r="468" spans="3:70" x14ac:dyDescent="0.4">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row>
    <row r="469" spans="3:70" x14ac:dyDescent="0.4">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row>
    <row r="470" spans="3:70" x14ac:dyDescent="0.4">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row>
    <row r="471" spans="3:70" x14ac:dyDescent="0.4">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row>
    <row r="472" spans="3:70" x14ac:dyDescent="0.4">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row>
    <row r="473" spans="3:70" x14ac:dyDescent="0.4">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row>
    <row r="474" spans="3:70" x14ac:dyDescent="0.4">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row>
    <row r="475" spans="3:70" x14ac:dyDescent="0.4">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row>
    <row r="476" spans="3:70" x14ac:dyDescent="0.4">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row>
    <row r="477" spans="3:70" x14ac:dyDescent="0.4">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row>
    <row r="478" spans="3:70" x14ac:dyDescent="0.4">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row>
    <row r="479" spans="3:70" x14ac:dyDescent="0.4">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row>
    <row r="480" spans="3:70" x14ac:dyDescent="0.4">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row>
    <row r="481" spans="3:70" x14ac:dyDescent="0.4">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row>
    <row r="482" spans="3:70" x14ac:dyDescent="0.4">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row>
    <row r="483" spans="3:70" x14ac:dyDescent="0.4">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row>
    <row r="484" spans="3:70" x14ac:dyDescent="0.4">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row>
    <row r="485" spans="3:70" x14ac:dyDescent="0.4">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row>
    <row r="486" spans="3:70" x14ac:dyDescent="0.4">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row>
    <row r="487" spans="3:70" x14ac:dyDescent="0.4">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row>
    <row r="488" spans="3:70" x14ac:dyDescent="0.4">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row>
    <row r="489" spans="3:70" x14ac:dyDescent="0.4">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row>
    <row r="490" spans="3:70" x14ac:dyDescent="0.4">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row>
    <row r="491" spans="3:70" x14ac:dyDescent="0.4">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row>
    <row r="492" spans="3:70" x14ac:dyDescent="0.4">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row>
    <row r="493" spans="3:70" x14ac:dyDescent="0.4">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row>
    <row r="494" spans="3:70" x14ac:dyDescent="0.4">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c r="BO494" s="55"/>
      <c r="BP494" s="55"/>
      <c r="BQ494" s="55"/>
      <c r="BR494" s="55"/>
    </row>
    <row r="495" spans="3:70" x14ac:dyDescent="0.4">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row>
    <row r="496" spans="3:70" x14ac:dyDescent="0.4">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row>
    <row r="497" spans="3:70" x14ac:dyDescent="0.4">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row>
    <row r="498" spans="3:70" x14ac:dyDescent="0.4">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row>
    <row r="499" spans="3:70" x14ac:dyDescent="0.4">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c r="BO499" s="55"/>
      <c r="BP499" s="55"/>
      <c r="BQ499" s="55"/>
      <c r="BR499" s="55"/>
    </row>
    <row r="500" spans="3:70" x14ac:dyDescent="0.4">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row>
    <row r="501" spans="3:70" x14ac:dyDescent="0.4">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c r="BO501" s="55"/>
      <c r="BP501" s="55"/>
      <c r="BQ501" s="55"/>
      <c r="BR501" s="55"/>
    </row>
    <row r="502" spans="3:70" x14ac:dyDescent="0.4">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c r="BO502" s="55"/>
      <c r="BP502" s="55"/>
      <c r="BQ502" s="55"/>
      <c r="BR502" s="55"/>
    </row>
    <row r="503" spans="3:70" x14ac:dyDescent="0.4">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row>
    <row r="504" spans="3:70" x14ac:dyDescent="0.4">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c r="BO504" s="55"/>
      <c r="BP504" s="55"/>
      <c r="BQ504" s="55"/>
      <c r="BR504" s="55"/>
    </row>
    <row r="505" spans="3:70" x14ac:dyDescent="0.4">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c r="BO505" s="55"/>
      <c r="BP505" s="55"/>
      <c r="BQ505" s="55"/>
      <c r="BR505" s="55"/>
    </row>
    <row r="506" spans="3:70" x14ac:dyDescent="0.4">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row>
    <row r="507" spans="3:70" x14ac:dyDescent="0.4">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row>
    <row r="508" spans="3:70" x14ac:dyDescent="0.4">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row>
    <row r="509" spans="3:70" x14ac:dyDescent="0.4">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row>
    <row r="510" spans="3:70" x14ac:dyDescent="0.4">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row>
    <row r="511" spans="3:70" x14ac:dyDescent="0.4">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row>
    <row r="512" spans="3:70" x14ac:dyDescent="0.4">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row>
    <row r="513" spans="3:70" x14ac:dyDescent="0.4">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row>
    <row r="514" spans="3:70" x14ac:dyDescent="0.4">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row>
    <row r="515" spans="3:70" x14ac:dyDescent="0.4">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row>
    <row r="516" spans="3:70" x14ac:dyDescent="0.4">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row>
    <row r="517" spans="3:70" x14ac:dyDescent="0.4">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row>
    <row r="518" spans="3:70" x14ac:dyDescent="0.4">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row>
    <row r="519" spans="3:70" x14ac:dyDescent="0.4">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row>
    <row r="520" spans="3:70" x14ac:dyDescent="0.4">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row>
    <row r="521" spans="3:70" x14ac:dyDescent="0.4">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row>
    <row r="522" spans="3:70" x14ac:dyDescent="0.4">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row>
    <row r="523" spans="3:70" x14ac:dyDescent="0.4">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row>
    <row r="524" spans="3:70" x14ac:dyDescent="0.4">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row>
    <row r="525" spans="3:70" x14ac:dyDescent="0.4">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row>
    <row r="526" spans="3:70" x14ac:dyDescent="0.4">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row>
    <row r="527" spans="3:70" x14ac:dyDescent="0.4">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row>
    <row r="528" spans="3:70" x14ac:dyDescent="0.4">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row>
    <row r="529" spans="3:70" x14ac:dyDescent="0.4">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row>
    <row r="530" spans="3:70" x14ac:dyDescent="0.4">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row>
    <row r="531" spans="3:70" x14ac:dyDescent="0.4">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row>
    <row r="532" spans="3:70" x14ac:dyDescent="0.4">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row>
    <row r="533" spans="3:70" x14ac:dyDescent="0.4">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row>
    <row r="534" spans="3:70" x14ac:dyDescent="0.4">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row>
    <row r="535" spans="3:70" x14ac:dyDescent="0.4">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row>
    <row r="536" spans="3:70" x14ac:dyDescent="0.4">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row>
    <row r="537" spans="3:70" x14ac:dyDescent="0.4">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row>
    <row r="538" spans="3:70" x14ac:dyDescent="0.4">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row>
    <row r="539" spans="3:70" x14ac:dyDescent="0.4">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row>
    <row r="540" spans="3:70" x14ac:dyDescent="0.4">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c r="BO540" s="55"/>
      <c r="BP540" s="55"/>
      <c r="BQ540" s="55"/>
      <c r="BR540" s="55"/>
    </row>
    <row r="541" spans="3:70" x14ac:dyDescent="0.4">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c r="BO541" s="55"/>
      <c r="BP541" s="55"/>
      <c r="BQ541" s="55"/>
      <c r="BR541" s="55"/>
    </row>
    <row r="542" spans="3:70" x14ac:dyDescent="0.4">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c r="BO542" s="55"/>
      <c r="BP542" s="55"/>
      <c r="BQ542" s="55"/>
      <c r="BR542" s="55"/>
    </row>
    <row r="543" spans="3:70" x14ac:dyDescent="0.4">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c r="BO543" s="55"/>
      <c r="BP543" s="55"/>
      <c r="BQ543" s="55"/>
      <c r="BR543" s="55"/>
    </row>
    <row r="544" spans="3:70" x14ac:dyDescent="0.4">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c r="BO544" s="55"/>
      <c r="BP544" s="55"/>
      <c r="BQ544" s="55"/>
      <c r="BR544" s="55"/>
    </row>
    <row r="545" spans="3:70" x14ac:dyDescent="0.4">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c r="BO545" s="55"/>
      <c r="BP545" s="55"/>
      <c r="BQ545" s="55"/>
      <c r="BR545" s="55"/>
    </row>
    <row r="546" spans="3:70" x14ac:dyDescent="0.4">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c r="BO546" s="55"/>
      <c r="BP546" s="55"/>
      <c r="BQ546" s="55"/>
      <c r="BR546" s="55"/>
    </row>
    <row r="547" spans="3:70" x14ac:dyDescent="0.4">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c r="BO547" s="55"/>
      <c r="BP547" s="55"/>
      <c r="BQ547" s="55"/>
      <c r="BR547" s="55"/>
    </row>
    <row r="548" spans="3:70" x14ac:dyDescent="0.4">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c r="BO548" s="55"/>
      <c r="BP548" s="55"/>
      <c r="BQ548" s="55"/>
      <c r="BR548" s="55"/>
    </row>
    <row r="549" spans="3:70" x14ac:dyDescent="0.4">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c r="BO549" s="55"/>
      <c r="BP549" s="55"/>
      <c r="BQ549" s="55"/>
      <c r="BR549" s="55"/>
    </row>
    <row r="550" spans="3:70" x14ac:dyDescent="0.4">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row>
    <row r="551" spans="3:70" x14ac:dyDescent="0.4">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c r="BO551" s="55"/>
      <c r="BP551" s="55"/>
      <c r="BQ551" s="55"/>
      <c r="BR551" s="55"/>
    </row>
    <row r="552" spans="3:70" x14ac:dyDescent="0.4">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row>
    <row r="553" spans="3:70" x14ac:dyDescent="0.4">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55"/>
      <c r="BP553" s="55"/>
      <c r="BQ553" s="55"/>
      <c r="BR553" s="55"/>
    </row>
    <row r="554" spans="3:70" x14ac:dyDescent="0.4">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c r="BO554" s="55"/>
      <c r="BP554" s="55"/>
      <c r="BQ554" s="55"/>
      <c r="BR554" s="55"/>
    </row>
    <row r="555" spans="3:70" x14ac:dyDescent="0.4">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c r="BO555" s="55"/>
      <c r="BP555" s="55"/>
      <c r="BQ555" s="55"/>
      <c r="BR555" s="55"/>
    </row>
    <row r="556" spans="3:70" x14ac:dyDescent="0.4">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c r="BO556" s="55"/>
      <c r="BP556" s="55"/>
      <c r="BQ556" s="55"/>
      <c r="BR556" s="55"/>
    </row>
    <row r="557" spans="3:70" x14ac:dyDescent="0.4">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row>
    <row r="558" spans="3:70" x14ac:dyDescent="0.4">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row>
    <row r="559" spans="3:70" x14ac:dyDescent="0.4">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row>
    <row r="560" spans="3:70" x14ac:dyDescent="0.4">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c r="BO560" s="55"/>
      <c r="BP560" s="55"/>
      <c r="BQ560" s="55"/>
      <c r="BR560" s="55"/>
    </row>
    <row r="561" spans="3:70" x14ac:dyDescent="0.4">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c r="BO561" s="55"/>
      <c r="BP561" s="55"/>
      <c r="BQ561" s="55"/>
      <c r="BR561" s="55"/>
    </row>
    <row r="562" spans="3:70" x14ac:dyDescent="0.4">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c r="BO562" s="55"/>
      <c r="BP562" s="55"/>
      <c r="BQ562" s="55"/>
      <c r="BR562" s="55"/>
    </row>
    <row r="563" spans="3:70" x14ac:dyDescent="0.4">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c r="BO563" s="55"/>
      <c r="BP563" s="55"/>
      <c r="BQ563" s="55"/>
      <c r="BR563" s="55"/>
    </row>
    <row r="564" spans="3:70" x14ac:dyDescent="0.4">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c r="BO564" s="55"/>
      <c r="BP564" s="55"/>
      <c r="BQ564" s="55"/>
      <c r="BR564" s="55"/>
    </row>
    <row r="565" spans="3:70" x14ac:dyDescent="0.4">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c r="BO565" s="55"/>
      <c r="BP565" s="55"/>
      <c r="BQ565" s="55"/>
      <c r="BR565" s="55"/>
    </row>
    <row r="566" spans="3:70" x14ac:dyDescent="0.4">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row>
    <row r="567" spans="3:70" x14ac:dyDescent="0.4">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row>
    <row r="568" spans="3:70" x14ac:dyDescent="0.4">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row>
    <row r="569" spans="3:70" x14ac:dyDescent="0.4">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row>
    <row r="570" spans="3:70" x14ac:dyDescent="0.4">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row>
    <row r="571" spans="3:70" x14ac:dyDescent="0.4">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row>
    <row r="572" spans="3:70" x14ac:dyDescent="0.4">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row>
    <row r="573" spans="3:70" x14ac:dyDescent="0.4">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row>
    <row r="574" spans="3:70" x14ac:dyDescent="0.4">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row>
    <row r="575" spans="3:70" x14ac:dyDescent="0.4">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row>
    <row r="576" spans="3:70" x14ac:dyDescent="0.4">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row>
    <row r="577" spans="3:70" x14ac:dyDescent="0.4">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row>
    <row r="578" spans="3:70" x14ac:dyDescent="0.4">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row>
    <row r="579" spans="3:70" x14ac:dyDescent="0.4">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row>
    <row r="580" spans="3:70" x14ac:dyDescent="0.4">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row>
    <row r="581" spans="3:70" x14ac:dyDescent="0.4">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row>
    <row r="582" spans="3:70" x14ac:dyDescent="0.4">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row>
    <row r="583" spans="3:70" x14ac:dyDescent="0.4">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row>
    <row r="584" spans="3:70" x14ac:dyDescent="0.4">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row>
    <row r="585" spans="3:70" x14ac:dyDescent="0.4">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row>
    <row r="586" spans="3:70" x14ac:dyDescent="0.4">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row>
    <row r="587" spans="3:70" x14ac:dyDescent="0.4">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row>
    <row r="588" spans="3:70" x14ac:dyDescent="0.4">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row>
    <row r="589" spans="3:70" x14ac:dyDescent="0.4">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row>
    <row r="590" spans="3:70" x14ac:dyDescent="0.4">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row>
    <row r="591" spans="3:70" x14ac:dyDescent="0.4">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c r="BO591" s="55"/>
      <c r="BP591" s="55"/>
      <c r="BQ591" s="55"/>
      <c r="BR591" s="55"/>
    </row>
    <row r="592" spans="3:70" x14ac:dyDescent="0.4">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c r="BO592" s="55"/>
      <c r="BP592" s="55"/>
      <c r="BQ592" s="55"/>
      <c r="BR592" s="55"/>
    </row>
    <row r="593" spans="3:70" x14ac:dyDescent="0.4">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c r="BO593" s="55"/>
      <c r="BP593" s="55"/>
      <c r="BQ593" s="55"/>
      <c r="BR593" s="55"/>
    </row>
    <row r="594" spans="3:70" x14ac:dyDescent="0.4">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c r="BO594" s="55"/>
      <c r="BP594" s="55"/>
      <c r="BQ594" s="55"/>
      <c r="BR594" s="55"/>
    </row>
    <row r="595" spans="3:70" x14ac:dyDescent="0.4">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c r="BO595" s="55"/>
      <c r="BP595" s="55"/>
      <c r="BQ595" s="55"/>
      <c r="BR595" s="55"/>
    </row>
    <row r="596" spans="3:70" x14ac:dyDescent="0.4">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c r="BO596" s="55"/>
      <c r="BP596" s="55"/>
      <c r="BQ596" s="55"/>
      <c r="BR596" s="55"/>
    </row>
    <row r="597" spans="3:70" x14ac:dyDescent="0.4">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c r="BO597" s="55"/>
      <c r="BP597" s="55"/>
      <c r="BQ597" s="55"/>
      <c r="BR597" s="55"/>
    </row>
    <row r="598" spans="3:70" x14ac:dyDescent="0.4">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c r="BO598" s="55"/>
      <c r="BP598" s="55"/>
      <c r="BQ598" s="55"/>
      <c r="BR598" s="55"/>
    </row>
    <row r="599" spans="3:70" x14ac:dyDescent="0.4">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c r="BO599" s="55"/>
      <c r="BP599" s="55"/>
      <c r="BQ599" s="55"/>
      <c r="BR599" s="55"/>
    </row>
    <row r="600" spans="3:70" x14ac:dyDescent="0.4">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c r="BO600" s="55"/>
      <c r="BP600" s="55"/>
      <c r="BQ600" s="55"/>
      <c r="BR600" s="55"/>
    </row>
    <row r="601" spans="3:70" x14ac:dyDescent="0.4">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c r="BO601" s="55"/>
      <c r="BP601" s="55"/>
      <c r="BQ601" s="55"/>
      <c r="BR601" s="55"/>
    </row>
    <row r="602" spans="3:70" x14ac:dyDescent="0.4">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c r="BO602" s="55"/>
      <c r="BP602" s="55"/>
      <c r="BQ602" s="55"/>
      <c r="BR602" s="55"/>
    </row>
    <row r="603" spans="3:70" x14ac:dyDescent="0.4">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c r="BO603" s="55"/>
      <c r="BP603" s="55"/>
      <c r="BQ603" s="55"/>
      <c r="BR603" s="55"/>
    </row>
    <row r="604" spans="3:70" x14ac:dyDescent="0.4">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c r="BO604" s="55"/>
      <c r="BP604" s="55"/>
      <c r="BQ604" s="55"/>
      <c r="BR604" s="55"/>
    </row>
    <row r="605" spans="3:70" x14ac:dyDescent="0.4">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row>
    <row r="606" spans="3:70" x14ac:dyDescent="0.4">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row>
    <row r="607" spans="3:70" x14ac:dyDescent="0.4">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row>
    <row r="608" spans="3:70" x14ac:dyDescent="0.4">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c r="BO608" s="55"/>
      <c r="BP608" s="55"/>
      <c r="BQ608" s="55"/>
      <c r="BR608" s="55"/>
    </row>
    <row r="609" spans="3:70" x14ac:dyDescent="0.4">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c r="BO609" s="55"/>
      <c r="BP609" s="55"/>
      <c r="BQ609" s="55"/>
      <c r="BR609" s="55"/>
    </row>
    <row r="610" spans="3:70" x14ac:dyDescent="0.4">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c r="BO610" s="55"/>
      <c r="BP610" s="55"/>
      <c r="BQ610" s="55"/>
      <c r="BR610" s="55"/>
    </row>
    <row r="611" spans="3:70" x14ac:dyDescent="0.4">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c r="BO611" s="55"/>
      <c r="BP611" s="55"/>
      <c r="BQ611" s="55"/>
      <c r="BR611" s="55"/>
    </row>
    <row r="612" spans="3:70" x14ac:dyDescent="0.4">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c r="BO612" s="55"/>
      <c r="BP612" s="55"/>
      <c r="BQ612" s="55"/>
      <c r="BR612" s="55"/>
    </row>
    <row r="613" spans="3:70" x14ac:dyDescent="0.4">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c r="BO613" s="55"/>
      <c r="BP613" s="55"/>
      <c r="BQ613" s="55"/>
      <c r="BR613" s="55"/>
    </row>
    <row r="614" spans="3:70" x14ac:dyDescent="0.4">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c r="BO614" s="55"/>
      <c r="BP614" s="55"/>
      <c r="BQ614" s="55"/>
      <c r="BR614" s="55"/>
    </row>
    <row r="615" spans="3:70" x14ac:dyDescent="0.4">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c r="BO615" s="55"/>
      <c r="BP615" s="55"/>
      <c r="BQ615" s="55"/>
      <c r="BR615" s="55"/>
    </row>
    <row r="616" spans="3:70" x14ac:dyDescent="0.4">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c r="BO616" s="55"/>
      <c r="BP616" s="55"/>
      <c r="BQ616" s="55"/>
      <c r="BR616" s="55"/>
    </row>
    <row r="617" spans="3:70" x14ac:dyDescent="0.4">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c r="BO617" s="55"/>
      <c r="BP617" s="55"/>
      <c r="BQ617" s="55"/>
      <c r="BR617" s="55"/>
    </row>
    <row r="618" spans="3:70" x14ac:dyDescent="0.4">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c r="BO618" s="55"/>
      <c r="BP618" s="55"/>
      <c r="BQ618" s="55"/>
      <c r="BR618" s="55"/>
    </row>
    <row r="619" spans="3:70" x14ac:dyDescent="0.4">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c r="BO619" s="55"/>
      <c r="BP619" s="55"/>
      <c r="BQ619" s="55"/>
      <c r="BR619" s="55"/>
    </row>
    <row r="620" spans="3:70" x14ac:dyDescent="0.4">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row>
    <row r="621" spans="3:70" x14ac:dyDescent="0.4">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row>
    <row r="622" spans="3:70" x14ac:dyDescent="0.4">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c r="BO622" s="55"/>
      <c r="BP622" s="55"/>
      <c r="BQ622" s="55"/>
      <c r="BR622" s="55"/>
    </row>
    <row r="623" spans="3:70" x14ac:dyDescent="0.4">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c r="BO623" s="55"/>
      <c r="BP623" s="55"/>
      <c r="BQ623" s="55"/>
      <c r="BR623" s="55"/>
    </row>
    <row r="624" spans="3:70" x14ac:dyDescent="0.4">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c r="BO624" s="55"/>
      <c r="BP624" s="55"/>
      <c r="BQ624" s="55"/>
      <c r="BR624" s="55"/>
    </row>
    <row r="625" spans="3:70" x14ac:dyDescent="0.4">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c r="BO625" s="55"/>
      <c r="BP625" s="55"/>
      <c r="BQ625" s="55"/>
      <c r="BR625" s="55"/>
    </row>
    <row r="626" spans="3:70" x14ac:dyDescent="0.4">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c r="BO626" s="55"/>
      <c r="BP626" s="55"/>
      <c r="BQ626" s="55"/>
      <c r="BR626" s="55"/>
    </row>
    <row r="627" spans="3:70" x14ac:dyDescent="0.4">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c r="BO627" s="55"/>
      <c r="BP627" s="55"/>
      <c r="BQ627" s="55"/>
      <c r="BR627" s="55"/>
    </row>
    <row r="628" spans="3:70" x14ac:dyDescent="0.4">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c r="BO628" s="55"/>
      <c r="BP628" s="55"/>
      <c r="BQ628" s="55"/>
      <c r="BR628" s="55"/>
    </row>
    <row r="629" spans="3:70" x14ac:dyDescent="0.4">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c r="BO629" s="55"/>
      <c r="BP629" s="55"/>
      <c r="BQ629" s="55"/>
      <c r="BR629" s="55"/>
    </row>
    <row r="630" spans="3:70" x14ac:dyDescent="0.4">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c r="BO630" s="55"/>
      <c r="BP630" s="55"/>
      <c r="BQ630" s="55"/>
      <c r="BR630" s="55"/>
    </row>
    <row r="631" spans="3:70" x14ac:dyDescent="0.4">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c r="BO631" s="55"/>
      <c r="BP631" s="55"/>
      <c r="BQ631" s="55"/>
      <c r="BR631" s="55"/>
    </row>
    <row r="632" spans="3:70" x14ac:dyDescent="0.4">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c r="BO632" s="55"/>
      <c r="BP632" s="55"/>
      <c r="BQ632" s="55"/>
      <c r="BR632" s="55"/>
    </row>
    <row r="633" spans="3:70" x14ac:dyDescent="0.4">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c r="BO633" s="55"/>
      <c r="BP633" s="55"/>
      <c r="BQ633" s="55"/>
      <c r="BR633" s="55"/>
    </row>
    <row r="634" spans="3:70" x14ac:dyDescent="0.4">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c r="BO634" s="55"/>
      <c r="BP634" s="55"/>
      <c r="BQ634" s="55"/>
      <c r="BR634" s="55"/>
    </row>
    <row r="635" spans="3:70" x14ac:dyDescent="0.4">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c r="BO635" s="55"/>
      <c r="BP635" s="55"/>
      <c r="BQ635" s="55"/>
      <c r="BR635" s="55"/>
    </row>
    <row r="636" spans="3:70" x14ac:dyDescent="0.4">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c r="BO636" s="55"/>
      <c r="BP636" s="55"/>
      <c r="BQ636" s="55"/>
      <c r="BR636" s="55"/>
    </row>
    <row r="637" spans="3:70" x14ac:dyDescent="0.4">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c r="BO637" s="55"/>
      <c r="BP637" s="55"/>
      <c r="BQ637" s="55"/>
      <c r="BR637" s="55"/>
    </row>
    <row r="638" spans="3:70" x14ac:dyDescent="0.4">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c r="BO638" s="55"/>
      <c r="BP638" s="55"/>
      <c r="BQ638" s="55"/>
      <c r="BR638" s="55"/>
    </row>
    <row r="639" spans="3:70" x14ac:dyDescent="0.4">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c r="BO639" s="55"/>
      <c r="BP639" s="55"/>
      <c r="BQ639" s="55"/>
      <c r="BR639" s="55"/>
    </row>
    <row r="640" spans="3:70" x14ac:dyDescent="0.4">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c r="BO640" s="55"/>
      <c r="BP640" s="55"/>
      <c r="BQ640" s="55"/>
      <c r="BR640" s="55"/>
    </row>
    <row r="641" spans="3:70" x14ac:dyDescent="0.4">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c r="BO641" s="55"/>
      <c r="BP641" s="55"/>
      <c r="BQ641" s="55"/>
      <c r="BR641" s="55"/>
    </row>
    <row r="642" spans="3:70" x14ac:dyDescent="0.4">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c r="BO642" s="55"/>
      <c r="BP642" s="55"/>
      <c r="BQ642" s="55"/>
      <c r="BR642" s="55"/>
    </row>
    <row r="643" spans="3:70" x14ac:dyDescent="0.4">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c r="BO643" s="55"/>
      <c r="BP643" s="55"/>
      <c r="BQ643" s="55"/>
      <c r="BR643" s="55"/>
    </row>
    <row r="644" spans="3:70" x14ac:dyDescent="0.4">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row>
    <row r="645" spans="3:70" x14ac:dyDescent="0.4">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row>
    <row r="646" spans="3:70" x14ac:dyDescent="0.4">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c r="BO646" s="55"/>
      <c r="BP646" s="55"/>
      <c r="BQ646" s="55"/>
      <c r="BR646" s="55"/>
    </row>
    <row r="647" spans="3:70" x14ac:dyDescent="0.4">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c r="BO647" s="55"/>
      <c r="BP647" s="55"/>
      <c r="BQ647" s="55"/>
      <c r="BR647" s="55"/>
    </row>
    <row r="648" spans="3:70" x14ac:dyDescent="0.4">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c r="BO648" s="55"/>
      <c r="BP648" s="55"/>
      <c r="BQ648" s="55"/>
      <c r="BR648" s="55"/>
    </row>
    <row r="649" spans="3:70" x14ac:dyDescent="0.4">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c r="BO649" s="55"/>
      <c r="BP649" s="55"/>
      <c r="BQ649" s="55"/>
      <c r="BR649" s="55"/>
    </row>
    <row r="650" spans="3:70" x14ac:dyDescent="0.4">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55"/>
      <c r="BP650" s="55"/>
      <c r="BQ650" s="55"/>
      <c r="BR650" s="55"/>
    </row>
    <row r="651" spans="3:70" x14ac:dyDescent="0.4">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5"/>
      <c r="BP651" s="55"/>
      <c r="BQ651" s="55"/>
      <c r="BR651" s="55"/>
    </row>
    <row r="652" spans="3:70" x14ac:dyDescent="0.4">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5"/>
      <c r="BP652" s="55"/>
      <c r="BQ652" s="55"/>
      <c r="BR652" s="55"/>
    </row>
    <row r="653" spans="3:70" x14ac:dyDescent="0.4">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row>
    <row r="654" spans="3:70" x14ac:dyDescent="0.4">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55"/>
      <c r="BP654" s="55"/>
      <c r="BQ654" s="55"/>
      <c r="BR654" s="55"/>
    </row>
    <row r="655" spans="3:70" x14ac:dyDescent="0.4">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row>
    <row r="656" spans="3:70" x14ac:dyDescent="0.4">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c r="BO656" s="55"/>
      <c r="BP656" s="55"/>
      <c r="BQ656" s="55"/>
      <c r="BR656" s="55"/>
    </row>
    <row r="657" spans="3:70" x14ac:dyDescent="0.4">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c r="BO657" s="55"/>
      <c r="BP657" s="55"/>
      <c r="BQ657" s="55"/>
      <c r="BR657" s="55"/>
    </row>
    <row r="658" spans="3:70" x14ac:dyDescent="0.4">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c r="BO658" s="55"/>
      <c r="BP658" s="55"/>
      <c r="BQ658" s="55"/>
      <c r="BR658" s="55"/>
    </row>
    <row r="659" spans="3:70" x14ac:dyDescent="0.4">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c r="BO659" s="55"/>
      <c r="BP659" s="55"/>
      <c r="BQ659" s="55"/>
      <c r="BR659" s="55"/>
    </row>
    <row r="660" spans="3:70" x14ac:dyDescent="0.4">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c r="BO660" s="55"/>
      <c r="BP660" s="55"/>
      <c r="BQ660" s="55"/>
      <c r="BR660" s="55"/>
    </row>
    <row r="661" spans="3:70" x14ac:dyDescent="0.4">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c r="BO661" s="55"/>
      <c r="BP661" s="55"/>
      <c r="BQ661" s="55"/>
      <c r="BR661" s="55"/>
    </row>
    <row r="662" spans="3:70" x14ac:dyDescent="0.4">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c r="BO662" s="55"/>
      <c r="BP662" s="55"/>
      <c r="BQ662" s="55"/>
      <c r="BR662" s="55"/>
    </row>
    <row r="663" spans="3:70" x14ac:dyDescent="0.4">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c r="BO663" s="55"/>
      <c r="BP663" s="55"/>
      <c r="BQ663" s="55"/>
      <c r="BR663" s="55"/>
    </row>
    <row r="664" spans="3:70" x14ac:dyDescent="0.4">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row>
    <row r="665" spans="3:70" x14ac:dyDescent="0.4">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row>
    <row r="666" spans="3:70" x14ac:dyDescent="0.4">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c r="BO666" s="55"/>
      <c r="BP666" s="55"/>
      <c r="BQ666" s="55"/>
      <c r="BR666" s="55"/>
    </row>
    <row r="667" spans="3:70" x14ac:dyDescent="0.4">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row>
    <row r="668" spans="3:70" x14ac:dyDescent="0.4">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c r="BO668" s="55"/>
      <c r="BP668" s="55"/>
      <c r="BQ668" s="55"/>
      <c r="BR668" s="55"/>
    </row>
    <row r="669" spans="3:70" x14ac:dyDescent="0.4">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c r="BO669" s="55"/>
      <c r="BP669" s="55"/>
      <c r="BQ669" s="55"/>
      <c r="BR669" s="55"/>
    </row>
    <row r="670" spans="3:70" x14ac:dyDescent="0.4">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c r="BO670" s="55"/>
      <c r="BP670" s="55"/>
      <c r="BQ670" s="55"/>
      <c r="BR670" s="55"/>
    </row>
    <row r="671" spans="3:70" x14ac:dyDescent="0.4">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row>
    <row r="672" spans="3:70" x14ac:dyDescent="0.4">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c r="BO672" s="55"/>
      <c r="BP672" s="55"/>
      <c r="BQ672" s="55"/>
      <c r="BR672" s="55"/>
    </row>
    <row r="673" spans="3:70" x14ac:dyDescent="0.4">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c r="BO673" s="55"/>
      <c r="BP673" s="55"/>
      <c r="BQ673" s="55"/>
      <c r="BR673" s="55"/>
    </row>
    <row r="674" spans="3:70" x14ac:dyDescent="0.4">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c r="BO674" s="55"/>
      <c r="BP674" s="55"/>
      <c r="BQ674" s="55"/>
      <c r="BR674" s="55"/>
    </row>
    <row r="675" spans="3:70" x14ac:dyDescent="0.4">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c r="BO675" s="55"/>
      <c r="BP675" s="55"/>
      <c r="BQ675" s="55"/>
      <c r="BR675" s="55"/>
    </row>
    <row r="676" spans="3:70" x14ac:dyDescent="0.4">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row>
    <row r="677" spans="3:70" x14ac:dyDescent="0.4">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c r="BO677" s="55"/>
      <c r="BP677" s="55"/>
      <c r="BQ677" s="55"/>
      <c r="BR677" s="55"/>
    </row>
    <row r="678" spans="3:70" x14ac:dyDescent="0.4">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c r="BO678" s="55"/>
      <c r="BP678" s="55"/>
      <c r="BQ678" s="55"/>
      <c r="BR678" s="55"/>
    </row>
    <row r="679" spans="3:70" x14ac:dyDescent="0.4">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c r="BO679" s="55"/>
      <c r="BP679" s="55"/>
      <c r="BQ679" s="55"/>
      <c r="BR679" s="55"/>
    </row>
    <row r="680" spans="3:70" x14ac:dyDescent="0.4">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c r="BO680" s="55"/>
      <c r="BP680" s="55"/>
      <c r="BQ680" s="55"/>
      <c r="BR680" s="55"/>
    </row>
    <row r="681" spans="3:70" x14ac:dyDescent="0.4">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c r="BO681" s="55"/>
      <c r="BP681" s="55"/>
      <c r="BQ681" s="55"/>
      <c r="BR681" s="55"/>
    </row>
    <row r="682" spans="3:70" x14ac:dyDescent="0.4">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c r="BO682" s="55"/>
      <c r="BP682" s="55"/>
      <c r="BQ682" s="55"/>
      <c r="BR682" s="55"/>
    </row>
    <row r="683" spans="3:70" x14ac:dyDescent="0.4">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c r="BO683" s="55"/>
      <c r="BP683" s="55"/>
      <c r="BQ683" s="55"/>
      <c r="BR683" s="55"/>
    </row>
    <row r="684" spans="3:70" x14ac:dyDescent="0.4">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c r="BO684" s="55"/>
      <c r="BP684" s="55"/>
      <c r="BQ684" s="55"/>
      <c r="BR684" s="55"/>
    </row>
    <row r="685" spans="3:70" x14ac:dyDescent="0.4">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c r="BO685" s="55"/>
      <c r="BP685" s="55"/>
      <c r="BQ685" s="55"/>
      <c r="BR685" s="55"/>
    </row>
    <row r="686" spans="3:70" x14ac:dyDescent="0.4">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c r="BO686" s="55"/>
      <c r="BP686" s="55"/>
      <c r="BQ686" s="55"/>
      <c r="BR686" s="55"/>
    </row>
    <row r="687" spans="3:70" x14ac:dyDescent="0.4">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row>
    <row r="688" spans="3:70" x14ac:dyDescent="0.4">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row>
    <row r="689" spans="3:70" x14ac:dyDescent="0.4">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row>
    <row r="690" spans="3:70" x14ac:dyDescent="0.4">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row>
    <row r="691" spans="3:70" x14ac:dyDescent="0.4">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row>
    <row r="692" spans="3:70" x14ac:dyDescent="0.4">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row>
    <row r="693" spans="3:70" x14ac:dyDescent="0.4">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row>
    <row r="694" spans="3:70" x14ac:dyDescent="0.4">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row>
    <row r="695" spans="3:70" x14ac:dyDescent="0.4">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row>
    <row r="696" spans="3:70" x14ac:dyDescent="0.4">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row>
    <row r="697" spans="3:70" x14ac:dyDescent="0.4">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row>
    <row r="698" spans="3:70" x14ac:dyDescent="0.4">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row>
    <row r="699" spans="3:70" x14ac:dyDescent="0.4">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row>
    <row r="700" spans="3:70" x14ac:dyDescent="0.4">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row>
    <row r="701" spans="3:70" x14ac:dyDescent="0.4">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row>
    <row r="702" spans="3:70" x14ac:dyDescent="0.4">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row>
    <row r="703" spans="3:70" x14ac:dyDescent="0.4">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row>
    <row r="704" spans="3:70" x14ac:dyDescent="0.4">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row>
    <row r="705" spans="3:70" x14ac:dyDescent="0.4">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row>
    <row r="706" spans="3:70" x14ac:dyDescent="0.4">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row>
    <row r="707" spans="3:70" x14ac:dyDescent="0.4">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row>
    <row r="708" spans="3:70" x14ac:dyDescent="0.4">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row>
    <row r="709" spans="3:70" x14ac:dyDescent="0.4">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row>
    <row r="710" spans="3:70" x14ac:dyDescent="0.4">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row>
    <row r="711" spans="3:70" x14ac:dyDescent="0.4">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c r="BO711" s="55"/>
      <c r="BP711" s="55"/>
      <c r="BQ711" s="55"/>
      <c r="BR711" s="55"/>
    </row>
    <row r="712" spans="3:70" x14ac:dyDescent="0.4">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c r="BO712" s="55"/>
      <c r="BP712" s="55"/>
      <c r="BQ712" s="55"/>
      <c r="BR712" s="55"/>
    </row>
    <row r="713" spans="3:70" x14ac:dyDescent="0.4">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c r="BO713" s="55"/>
      <c r="BP713" s="55"/>
      <c r="BQ713" s="55"/>
      <c r="BR713" s="55"/>
    </row>
    <row r="714" spans="3:70" x14ac:dyDescent="0.4">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c r="BO714" s="55"/>
      <c r="BP714" s="55"/>
      <c r="BQ714" s="55"/>
      <c r="BR714" s="55"/>
    </row>
    <row r="715" spans="3:70" x14ac:dyDescent="0.4">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c r="BO715" s="55"/>
      <c r="BP715" s="55"/>
      <c r="BQ715" s="55"/>
      <c r="BR715" s="55"/>
    </row>
    <row r="716" spans="3:70" x14ac:dyDescent="0.4">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c r="BO716" s="55"/>
      <c r="BP716" s="55"/>
      <c r="BQ716" s="55"/>
      <c r="BR716" s="55"/>
    </row>
    <row r="717" spans="3:70" x14ac:dyDescent="0.4">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c r="BO717" s="55"/>
      <c r="BP717" s="55"/>
      <c r="BQ717" s="55"/>
      <c r="BR717" s="55"/>
    </row>
    <row r="718" spans="3:70" x14ac:dyDescent="0.4">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c r="BO718" s="55"/>
      <c r="BP718" s="55"/>
      <c r="BQ718" s="55"/>
      <c r="BR718" s="55"/>
    </row>
    <row r="719" spans="3:70" x14ac:dyDescent="0.4">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c r="BO719" s="55"/>
      <c r="BP719" s="55"/>
      <c r="BQ719" s="55"/>
      <c r="BR719" s="55"/>
    </row>
    <row r="720" spans="3:70" x14ac:dyDescent="0.4">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55"/>
      <c r="BK720" s="55"/>
      <c r="BL720" s="55"/>
      <c r="BM720" s="55"/>
      <c r="BN720" s="55"/>
      <c r="BO720" s="55"/>
      <c r="BP720" s="55"/>
      <c r="BQ720" s="55"/>
      <c r="BR720" s="55"/>
    </row>
    <row r="721" spans="3:70" x14ac:dyDescent="0.4">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55"/>
      <c r="BK721" s="55"/>
      <c r="BL721" s="55"/>
      <c r="BM721" s="55"/>
      <c r="BN721" s="55"/>
      <c r="BO721" s="55"/>
      <c r="BP721" s="55"/>
      <c r="BQ721" s="55"/>
      <c r="BR721" s="55"/>
    </row>
    <row r="722" spans="3:70" x14ac:dyDescent="0.4">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55"/>
      <c r="BK722" s="55"/>
      <c r="BL722" s="55"/>
      <c r="BM722" s="55"/>
      <c r="BN722" s="55"/>
      <c r="BO722" s="55"/>
      <c r="BP722" s="55"/>
      <c r="BQ722" s="55"/>
      <c r="BR722" s="55"/>
    </row>
    <row r="723" spans="3:70" x14ac:dyDescent="0.4">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55"/>
      <c r="BK723" s="55"/>
      <c r="BL723" s="55"/>
      <c r="BM723" s="55"/>
      <c r="BN723" s="55"/>
      <c r="BO723" s="55"/>
      <c r="BP723" s="55"/>
      <c r="BQ723" s="55"/>
      <c r="BR723" s="55"/>
    </row>
    <row r="724" spans="3:70" x14ac:dyDescent="0.4">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55"/>
      <c r="BK724" s="55"/>
      <c r="BL724" s="55"/>
      <c r="BM724" s="55"/>
      <c r="BN724" s="55"/>
      <c r="BO724" s="55"/>
      <c r="BP724" s="55"/>
      <c r="BQ724" s="55"/>
      <c r="BR724" s="55"/>
    </row>
    <row r="725" spans="3:70" x14ac:dyDescent="0.4">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55"/>
      <c r="BK725" s="55"/>
      <c r="BL725" s="55"/>
      <c r="BM725" s="55"/>
      <c r="BN725" s="55"/>
      <c r="BO725" s="55"/>
      <c r="BP725" s="55"/>
      <c r="BQ725" s="55"/>
      <c r="BR725" s="55"/>
    </row>
    <row r="726" spans="3:70" x14ac:dyDescent="0.4">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55"/>
      <c r="BK726" s="55"/>
      <c r="BL726" s="55"/>
      <c r="BM726" s="55"/>
      <c r="BN726" s="55"/>
      <c r="BO726" s="55"/>
      <c r="BP726" s="55"/>
      <c r="BQ726" s="55"/>
      <c r="BR726" s="55"/>
    </row>
    <row r="727" spans="3:70" x14ac:dyDescent="0.4">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55"/>
      <c r="BK727" s="55"/>
      <c r="BL727" s="55"/>
      <c r="BM727" s="55"/>
      <c r="BN727" s="55"/>
      <c r="BO727" s="55"/>
      <c r="BP727" s="55"/>
      <c r="BQ727" s="55"/>
      <c r="BR727" s="55"/>
    </row>
    <row r="728" spans="3:70" x14ac:dyDescent="0.4">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55"/>
      <c r="BK728" s="55"/>
      <c r="BL728" s="55"/>
      <c r="BM728" s="55"/>
      <c r="BN728" s="55"/>
      <c r="BO728" s="55"/>
      <c r="BP728" s="55"/>
      <c r="BQ728" s="55"/>
      <c r="BR728" s="55"/>
    </row>
    <row r="729" spans="3:70" x14ac:dyDescent="0.4">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55"/>
      <c r="BK729" s="55"/>
      <c r="BL729" s="55"/>
      <c r="BM729" s="55"/>
      <c r="BN729" s="55"/>
      <c r="BO729" s="55"/>
      <c r="BP729" s="55"/>
      <c r="BQ729" s="55"/>
      <c r="BR729" s="55"/>
    </row>
    <row r="730" spans="3:70" x14ac:dyDescent="0.4">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55"/>
      <c r="BK730" s="55"/>
      <c r="BL730" s="55"/>
      <c r="BM730" s="55"/>
      <c r="BN730" s="55"/>
      <c r="BO730" s="55"/>
      <c r="BP730" s="55"/>
      <c r="BQ730" s="55"/>
      <c r="BR730" s="55"/>
    </row>
    <row r="731" spans="3:70" x14ac:dyDescent="0.4">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55"/>
      <c r="BK731" s="55"/>
      <c r="BL731" s="55"/>
      <c r="BM731" s="55"/>
      <c r="BN731" s="55"/>
      <c r="BO731" s="55"/>
      <c r="BP731" s="55"/>
      <c r="BQ731" s="55"/>
      <c r="BR731" s="55"/>
    </row>
    <row r="732" spans="3:70" x14ac:dyDescent="0.4">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55"/>
      <c r="BK732" s="55"/>
      <c r="BL732" s="55"/>
      <c r="BM732" s="55"/>
      <c r="BN732" s="55"/>
      <c r="BO732" s="55"/>
      <c r="BP732" s="55"/>
      <c r="BQ732" s="55"/>
      <c r="BR732" s="55"/>
    </row>
    <row r="733" spans="3:70" x14ac:dyDescent="0.4">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55"/>
      <c r="BK733" s="55"/>
      <c r="BL733" s="55"/>
      <c r="BM733" s="55"/>
      <c r="BN733" s="55"/>
      <c r="BO733" s="55"/>
      <c r="BP733" s="55"/>
      <c r="BQ733" s="55"/>
      <c r="BR733" s="55"/>
    </row>
    <row r="734" spans="3:70" x14ac:dyDescent="0.4">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55"/>
      <c r="BK734" s="55"/>
      <c r="BL734" s="55"/>
      <c r="BM734" s="55"/>
      <c r="BN734" s="55"/>
      <c r="BO734" s="55"/>
      <c r="BP734" s="55"/>
      <c r="BQ734" s="55"/>
      <c r="BR734" s="55"/>
    </row>
    <row r="735" spans="3:70" x14ac:dyDescent="0.4">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55"/>
      <c r="BK735" s="55"/>
      <c r="BL735" s="55"/>
      <c r="BM735" s="55"/>
      <c r="BN735" s="55"/>
      <c r="BO735" s="55"/>
      <c r="BP735" s="55"/>
      <c r="BQ735" s="55"/>
      <c r="BR735" s="55"/>
    </row>
    <row r="736" spans="3:70" x14ac:dyDescent="0.4">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55"/>
      <c r="BK736" s="55"/>
      <c r="BL736" s="55"/>
      <c r="BM736" s="55"/>
      <c r="BN736" s="55"/>
      <c r="BO736" s="55"/>
      <c r="BP736" s="55"/>
      <c r="BQ736" s="55"/>
      <c r="BR736" s="55"/>
    </row>
    <row r="737" spans="3:70" x14ac:dyDescent="0.4">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55"/>
      <c r="BK737" s="55"/>
      <c r="BL737" s="55"/>
      <c r="BM737" s="55"/>
      <c r="BN737" s="55"/>
      <c r="BO737" s="55"/>
      <c r="BP737" s="55"/>
      <c r="BQ737" s="55"/>
      <c r="BR737" s="55"/>
    </row>
    <row r="738" spans="3:70" x14ac:dyDescent="0.4">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row>
    <row r="739" spans="3:70" x14ac:dyDescent="0.4">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55"/>
      <c r="BK739" s="55"/>
      <c r="BL739" s="55"/>
      <c r="BM739" s="55"/>
      <c r="BN739" s="55"/>
      <c r="BO739" s="55"/>
      <c r="BP739" s="55"/>
      <c r="BQ739" s="55"/>
      <c r="BR739" s="55"/>
    </row>
    <row r="740" spans="3:70" x14ac:dyDescent="0.4">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row>
    <row r="741" spans="3:70" x14ac:dyDescent="0.4">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row>
    <row r="742" spans="3:70" x14ac:dyDescent="0.4">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55"/>
      <c r="BK742" s="55"/>
      <c r="BL742" s="55"/>
      <c r="BM742" s="55"/>
      <c r="BN742" s="55"/>
      <c r="BO742" s="55"/>
      <c r="BP742" s="55"/>
      <c r="BQ742" s="55"/>
      <c r="BR742" s="55"/>
    </row>
    <row r="743" spans="3:70" x14ac:dyDescent="0.4">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c r="BC743" s="55"/>
      <c r="BD743" s="55"/>
      <c r="BE743" s="55"/>
      <c r="BF743" s="55"/>
      <c r="BG743" s="55"/>
      <c r="BH743" s="55"/>
      <c r="BI743" s="55"/>
      <c r="BJ743" s="55"/>
      <c r="BK743" s="55"/>
      <c r="BL743" s="55"/>
      <c r="BM743" s="55"/>
      <c r="BN743" s="55"/>
      <c r="BO743" s="55"/>
      <c r="BP743" s="55"/>
      <c r="BQ743" s="55"/>
      <c r="BR743" s="55"/>
    </row>
    <row r="744" spans="3:70" x14ac:dyDescent="0.4">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c r="BC744" s="55"/>
      <c r="BD744" s="55"/>
      <c r="BE744" s="55"/>
      <c r="BF744" s="55"/>
      <c r="BG744" s="55"/>
      <c r="BH744" s="55"/>
      <c r="BI744" s="55"/>
      <c r="BJ744" s="55"/>
      <c r="BK744" s="55"/>
      <c r="BL744" s="55"/>
      <c r="BM744" s="55"/>
      <c r="BN744" s="55"/>
      <c r="BO744" s="55"/>
      <c r="BP744" s="55"/>
      <c r="BQ744" s="55"/>
      <c r="BR744" s="55"/>
    </row>
    <row r="745" spans="3:70" x14ac:dyDescent="0.4">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55"/>
      <c r="BK745" s="55"/>
      <c r="BL745" s="55"/>
      <c r="BM745" s="55"/>
      <c r="BN745" s="55"/>
      <c r="BO745" s="55"/>
      <c r="BP745" s="55"/>
      <c r="BQ745" s="55"/>
      <c r="BR745" s="55"/>
    </row>
    <row r="746" spans="3:70" x14ac:dyDescent="0.4">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c r="BC746" s="55"/>
      <c r="BD746" s="55"/>
      <c r="BE746" s="55"/>
      <c r="BF746" s="55"/>
      <c r="BG746" s="55"/>
      <c r="BH746" s="55"/>
      <c r="BI746" s="55"/>
      <c r="BJ746" s="55"/>
      <c r="BK746" s="55"/>
      <c r="BL746" s="55"/>
      <c r="BM746" s="55"/>
      <c r="BN746" s="55"/>
      <c r="BO746" s="55"/>
      <c r="BP746" s="55"/>
      <c r="BQ746" s="55"/>
      <c r="BR746" s="55"/>
    </row>
    <row r="747" spans="3:70" x14ac:dyDescent="0.4">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c r="BC747" s="55"/>
      <c r="BD747" s="55"/>
      <c r="BE747" s="55"/>
      <c r="BF747" s="55"/>
      <c r="BG747" s="55"/>
      <c r="BH747" s="55"/>
      <c r="BI747" s="55"/>
      <c r="BJ747" s="55"/>
      <c r="BK747" s="55"/>
      <c r="BL747" s="55"/>
      <c r="BM747" s="55"/>
      <c r="BN747" s="55"/>
      <c r="BO747" s="55"/>
      <c r="BP747" s="55"/>
      <c r="BQ747" s="55"/>
      <c r="BR747" s="55"/>
    </row>
    <row r="748" spans="3:70" x14ac:dyDescent="0.4">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c r="BC748" s="55"/>
      <c r="BD748" s="55"/>
      <c r="BE748" s="55"/>
      <c r="BF748" s="55"/>
      <c r="BG748" s="55"/>
      <c r="BH748" s="55"/>
      <c r="BI748" s="55"/>
      <c r="BJ748" s="55"/>
      <c r="BK748" s="55"/>
      <c r="BL748" s="55"/>
      <c r="BM748" s="55"/>
      <c r="BN748" s="55"/>
      <c r="BO748" s="55"/>
      <c r="BP748" s="55"/>
      <c r="BQ748" s="55"/>
      <c r="BR748" s="55"/>
    </row>
    <row r="749" spans="3:70" x14ac:dyDescent="0.4">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c r="BC749" s="55"/>
      <c r="BD749" s="55"/>
      <c r="BE749" s="55"/>
      <c r="BF749" s="55"/>
      <c r="BG749" s="55"/>
      <c r="BH749" s="55"/>
      <c r="BI749" s="55"/>
      <c r="BJ749" s="55"/>
      <c r="BK749" s="55"/>
      <c r="BL749" s="55"/>
      <c r="BM749" s="55"/>
      <c r="BN749" s="55"/>
      <c r="BO749" s="55"/>
      <c r="BP749" s="55"/>
      <c r="BQ749" s="55"/>
      <c r="BR749" s="55"/>
    </row>
    <row r="750" spans="3:70" x14ac:dyDescent="0.4">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c r="BC750" s="55"/>
      <c r="BD750" s="55"/>
      <c r="BE750" s="55"/>
      <c r="BF750" s="55"/>
      <c r="BG750" s="55"/>
      <c r="BH750" s="55"/>
      <c r="BI750" s="55"/>
      <c r="BJ750" s="55"/>
      <c r="BK750" s="55"/>
      <c r="BL750" s="55"/>
      <c r="BM750" s="55"/>
      <c r="BN750" s="55"/>
      <c r="BO750" s="55"/>
      <c r="BP750" s="55"/>
      <c r="BQ750" s="55"/>
      <c r="BR750" s="55"/>
    </row>
    <row r="751" spans="3:70" x14ac:dyDescent="0.4">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c r="BC751" s="55"/>
      <c r="BD751" s="55"/>
      <c r="BE751" s="55"/>
      <c r="BF751" s="55"/>
      <c r="BG751" s="55"/>
      <c r="BH751" s="55"/>
      <c r="BI751" s="55"/>
      <c r="BJ751" s="55"/>
      <c r="BK751" s="55"/>
      <c r="BL751" s="55"/>
      <c r="BM751" s="55"/>
      <c r="BN751" s="55"/>
      <c r="BO751" s="55"/>
      <c r="BP751" s="55"/>
      <c r="BQ751" s="55"/>
      <c r="BR751" s="55"/>
    </row>
    <row r="752" spans="3:70" x14ac:dyDescent="0.4">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c r="BC752" s="55"/>
      <c r="BD752" s="55"/>
      <c r="BE752" s="55"/>
      <c r="BF752" s="55"/>
      <c r="BG752" s="55"/>
      <c r="BH752" s="55"/>
      <c r="BI752" s="55"/>
      <c r="BJ752" s="55"/>
      <c r="BK752" s="55"/>
      <c r="BL752" s="55"/>
      <c r="BM752" s="55"/>
      <c r="BN752" s="55"/>
      <c r="BO752" s="55"/>
      <c r="BP752" s="55"/>
      <c r="BQ752" s="55"/>
      <c r="BR752" s="55"/>
    </row>
    <row r="753" spans="3:70" x14ac:dyDescent="0.4">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c r="BC753" s="55"/>
      <c r="BD753" s="55"/>
      <c r="BE753" s="55"/>
      <c r="BF753" s="55"/>
      <c r="BG753" s="55"/>
      <c r="BH753" s="55"/>
      <c r="BI753" s="55"/>
      <c r="BJ753" s="55"/>
      <c r="BK753" s="55"/>
      <c r="BL753" s="55"/>
      <c r="BM753" s="55"/>
      <c r="BN753" s="55"/>
      <c r="BO753" s="55"/>
      <c r="BP753" s="55"/>
      <c r="BQ753" s="55"/>
      <c r="BR753" s="55"/>
    </row>
    <row r="754" spans="3:70" x14ac:dyDescent="0.4">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c r="BC754" s="55"/>
      <c r="BD754" s="55"/>
      <c r="BE754" s="55"/>
      <c r="BF754" s="55"/>
      <c r="BG754" s="55"/>
      <c r="BH754" s="55"/>
      <c r="BI754" s="55"/>
      <c r="BJ754" s="55"/>
      <c r="BK754" s="55"/>
      <c r="BL754" s="55"/>
      <c r="BM754" s="55"/>
      <c r="BN754" s="55"/>
      <c r="BO754" s="55"/>
      <c r="BP754" s="55"/>
      <c r="BQ754" s="55"/>
      <c r="BR754" s="55"/>
    </row>
    <row r="755" spans="3:70" x14ac:dyDescent="0.4">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c r="BC755" s="55"/>
      <c r="BD755" s="55"/>
      <c r="BE755" s="55"/>
      <c r="BF755" s="55"/>
      <c r="BG755" s="55"/>
      <c r="BH755" s="55"/>
      <c r="BI755" s="55"/>
      <c r="BJ755" s="55"/>
      <c r="BK755" s="55"/>
      <c r="BL755" s="55"/>
      <c r="BM755" s="55"/>
      <c r="BN755" s="55"/>
      <c r="BO755" s="55"/>
      <c r="BP755" s="55"/>
      <c r="BQ755" s="55"/>
      <c r="BR755" s="55"/>
    </row>
    <row r="756" spans="3:70" x14ac:dyDescent="0.4">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c r="BC756" s="55"/>
      <c r="BD756" s="55"/>
      <c r="BE756" s="55"/>
      <c r="BF756" s="55"/>
      <c r="BG756" s="55"/>
      <c r="BH756" s="55"/>
      <c r="BI756" s="55"/>
      <c r="BJ756" s="55"/>
      <c r="BK756" s="55"/>
      <c r="BL756" s="55"/>
      <c r="BM756" s="55"/>
      <c r="BN756" s="55"/>
      <c r="BO756" s="55"/>
      <c r="BP756" s="55"/>
      <c r="BQ756" s="55"/>
      <c r="BR756" s="55"/>
    </row>
    <row r="757" spans="3:70" x14ac:dyDescent="0.4">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c r="BC757" s="55"/>
      <c r="BD757" s="55"/>
      <c r="BE757" s="55"/>
      <c r="BF757" s="55"/>
      <c r="BG757" s="55"/>
      <c r="BH757" s="55"/>
      <c r="BI757" s="55"/>
      <c r="BJ757" s="55"/>
      <c r="BK757" s="55"/>
      <c r="BL757" s="55"/>
      <c r="BM757" s="55"/>
      <c r="BN757" s="55"/>
      <c r="BO757" s="55"/>
      <c r="BP757" s="55"/>
      <c r="BQ757" s="55"/>
      <c r="BR757" s="55"/>
    </row>
    <row r="758" spans="3:70" x14ac:dyDescent="0.4">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I758" s="55"/>
      <c r="BJ758" s="55"/>
      <c r="BK758" s="55"/>
      <c r="BL758" s="55"/>
      <c r="BM758" s="55"/>
      <c r="BN758" s="55"/>
      <c r="BO758" s="55"/>
      <c r="BP758" s="55"/>
      <c r="BQ758" s="55"/>
      <c r="BR758" s="55"/>
    </row>
    <row r="759" spans="3:70" x14ac:dyDescent="0.4">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c r="BH759" s="55"/>
      <c r="BI759" s="55"/>
      <c r="BJ759" s="55"/>
      <c r="BK759" s="55"/>
      <c r="BL759" s="55"/>
      <c r="BM759" s="55"/>
      <c r="BN759" s="55"/>
      <c r="BO759" s="55"/>
      <c r="BP759" s="55"/>
      <c r="BQ759" s="55"/>
      <c r="BR759" s="55"/>
    </row>
    <row r="760" spans="3:70" x14ac:dyDescent="0.4">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c r="BC760" s="55"/>
      <c r="BD760" s="55"/>
      <c r="BE760" s="55"/>
      <c r="BF760" s="55"/>
      <c r="BG760" s="55"/>
      <c r="BH760" s="55"/>
      <c r="BI760" s="55"/>
      <c r="BJ760" s="55"/>
      <c r="BK760" s="55"/>
      <c r="BL760" s="55"/>
      <c r="BM760" s="55"/>
      <c r="BN760" s="55"/>
      <c r="BO760" s="55"/>
      <c r="BP760" s="55"/>
      <c r="BQ760" s="55"/>
      <c r="BR760" s="55"/>
    </row>
    <row r="761" spans="3:70" x14ac:dyDescent="0.4">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c r="BC761" s="55"/>
      <c r="BD761" s="55"/>
      <c r="BE761" s="55"/>
      <c r="BF761" s="55"/>
      <c r="BG761" s="55"/>
      <c r="BH761" s="55"/>
      <c r="BI761" s="55"/>
      <c r="BJ761" s="55"/>
      <c r="BK761" s="55"/>
      <c r="BL761" s="55"/>
      <c r="BM761" s="55"/>
      <c r="BN761" s="55"/>
      <c r="BO761" s="55"/>
      <c r="BP761" s="55"/>
      <c r="BQ761" s="55"/>
      <c r="BR761" s="55"/>
    </row>
    <row r="762" spans="3:70" x14ac:dyDescent="0.4">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c r="BC762" s="55"/>
      <c r="BD762" s="55"/>
      <c r="BE762" s="55"/>
      <c r="BF762" s="55"/>
      <c r="BG762" s="55"/>
      <c r="BH762" s="55"/>
      <c r="BI762" s="55"/>
      <c r="BJ762" s="55"/>
      <c r="BK762" s="55"/>
      <c r="BL762" s="55"/>
      <c r="BM762" s="55"/>
      <c r="BN762" s="55"/>
      <c r="BO762" s="55"/>
      <c r="BP762" s="55"/>
      <c r="BQ762" s="55"/>
      <c r="BR762" s="55"/>
    </row>
    <row r="763" spans="3:70" x14ac:dyDescent="0.4">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c r="BC763" s="55"/>
      <c r="BD763" s="55"/>
      <c r="BE763" s="55"/>
      <c r="BF763" s="55"/>
      <c r="BG763" s="55"/>
      <c r="BH763" s="55"/>
      <c r="BI763" s="55"/>
      <c r="BJ763" s="55"/>
      <c r="BK763" s="55"/>
      <c r="BL763" s="55"/>
      <c r="BM763" s="55"/>
      <c r="BN763" s="55"/>
      <c r="BO763" s="55"/>
      <c r="BP763" s="55"/>
      <c r="BQ763" s="55"/>
      <c r="BR763" s="55"/>
    </row>
    <row r="764" spans="3:70" x14ac:dyDescent="0.4">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c r="BC764" s="55"/>
      <c r="BD764" s="55"/>
      <c r="BE764" s="55"/>
      <c r="BF764" s="55"/>
      <c r="BG764" s="55"/>
      <c r="BH764" s="55"/>
      <c r="BI764" s="55"/>
      <c r="BJ764" s="55"/>
      <c r="BK764" s="55"/>
      <c r="BL764" s="55"/>
      <c r="BM764" s="55"/>
      <c r="BN764" s="55"/>
      <c r="BO764" s="55"/>
      <c r="BP764" s="55"/>
      <c r="BQ764" s="55"/>
      <c r="BR764" s="55"/>
    </row>
    <row r="765" spans="3:70" x14ac:dyDescent="0.4">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c r="BC765" s="55"/>
      <c r="BD765" s="55"/>
      <c r="BE765" s="55"/>
      <c r="BF765" s="55"/>
      <c r="BG765" s="55"/>
      <c r="BH765" s="55"/>
      <c r="BI765" s="55"/>
      <c r="BJ765" s="55"/>
      <c r="BK765" s="55"/>
      <c r="BL765" s="55"/>
      <c r="BM765" s="55"/>
      <c r="BN765" s="55"/>
      <c r="BO765" s="55"/>
      <c r="BP765" s="55"/>
      <c r="BQ765" s="55"/>
      <c r="BR765" s="55"/>
    </row>
    <row r="766" spans="3:70" x14ac:dyDescent="0.4">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c r="BC766" s="55"/>
      <c r="BD766" s="55"/>
      <c r="BE766" s="55"/>
      <c r="BF766" s="55"/>
      <c r="BG766" s="55"/>
      <c r="BH766" s="55"/>
      <c r="BI766" s="55"/>
      <c r="BJ766" s="55"/>
      <c r="BK766" s="55"/>
      <c r="BL766" s="55"/>
      <c r="BM766" s="55"/>
      <c r="BN766" s="55"/>
      <c r="BO766" s="55"/>
      <c r="BP766" s="55"/>
      <c r="BQ766" s="55"/>
      <c r="BR766" s="55"/>
    </row>
    <row r="767" spans="3:70" x14ac:dyDescent="0.4">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c r="BC767" s="55"/>
      <c r="BD767" s="55"/>
      <c r="BE767" s="55"/>
      <c r="BF767" s="55"/>
      <c r="BG767" s="55"/>
      <c r="BH767" s="55"/>
      <c r="BI767" s="55"/>
      <c r="BJ767" s="55"/>
      <c r="BK767" s="55"/>
      <c r="BL767" s="55"/>
      <c r="BM767" s="55"/>
      <c r="BN767" s="55"/>
      <c r="BO767" s="55"/>
      <c r="BP767" s="55"/>
      <c r="BQ767" s="55"/>
      <c r="BR767" s="55"/>
    </row>
    <row r="768" spans="3:70" x14ac:dyDescent="0.4">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c r="BB768" s="55"/>
      <c r="BC768" s="55"/>
      <c r="BD768" s="55"/>
      <c r="BE768" s="55"/>
      <c r="BF768" s="55"/>
      <c r="BG768" s="55"/>
      <c r="BH768" s="55"/>
      <c r="BI768" s="55"/>
      <c r="BJ768" s="55"/>
      <c r="BK768" s="55"/>
      <c r="BL768" s="55"/>
      <c r="BM768" s="55"/>
      <c r="BN768" s="55"/>
      <c r="BO768" s="55"/>
      <c r="BP768" s="55"/>
      <c r="BQ768" s="55"/>
      <c r="BR768" s="55"/>
    </row>
    <row r="769" spans="3:70" x14ac:dyDescent="0.4">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c r="BC769" s="55"/>
      <c r="BD769" s="55"/>
      <c r="BE769" s="55"/>
      <c r="BF769" s="55"/>
      <c r="BG769" s="55"/>
      <c r="BH769" s="55"/>
      <c r="BI769" s="55"/>
      <c r="BJ769" s="55"/>
      <c r="BK769" s="55"/>
      <c r="BL769" s="55"/>
      <c r="BM769" s="55"/>
      <c r="BN769" s="55"/>
      <c r="BO769" s="55"/>
      <c r="BP769" s="55"/>
      <c r="BQ769" s="55"/>
      <c r="BR769" s="55"/>
    </row>
    <row r="770" spans="3:70" x14ac:dyDescent="0.4">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c r="BC770" s="55"/>
      <c r="BD770" s="55"/>
      <c r="BE770" s="55"/>
      <c r="BF770" s="55"/>
      <c r="BG770" s="55"/>
      <c r="BH770" s="55"/>
      <c r="BI770" s="55"/>
      <c r="BJ770" s="55"/>
      <c r="BK770" s="55"/>
      <c r="BL770" s="55"/>
      <c r="BM770" s="55"/>
      <c r="BN770" s="55"/>
      <c r="BO770" s="55"/>
      <c r="BP770" s="55"/>
      <c r="BQ770" s="55"/>
      <c r="BR770" s="55"/>
    </row>
    <row r="771" spans="3:70" x14ac:dyDescent="0.4">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c r="BC771" s="55"/>
      <c r="BD771" s="55"/>
      <c r="BE771" s="55"/>
      <c r="BF771" s="55"/>
      <c r="BG771" s="55"/>
      <c r="BH771" s="55"/>
      <c r="BI771" s="55"/>
      <c r="BJ771" s="55"/>
      <c r="BK771" s="55"/>
      <c r="BL771" s="55"/>
      <c r="BM771" s="55"/>
      <c r="BN771" s="55"/>
      <c r="BO771" s="55"/>
      <c r="BP771" s="55"/>
      <c r="BQ771" s="55"/>
      <c r="BR771" s="55"/>
    </row>
    <row r="772" spans="3:70" x14ac:dyDescent="0.4">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c r="BB772" s="55"/>
      <c r="BC772" s="55"/>
      <c r="BD772" s="55"/>
      <c r="BE772" s="55"/>
      <c r="BF772" s="55"/>
      <c r="BG772" s="55"/>
      <c r="BH772" s="55"/>
      <c r="BI772" s="55"/>
      <c r="BJ772" s="55"/>
      <c r="BK772" s="55"/>
      <c r="BL772" s="55"/>
      <c r="BM772" s="55"/>
      <c r="BN772" s="55"/>
      <c r="BO772" s="55"/>
      <c r="BP772" s="55"/>
      <c r="BQ772" s="55"/>
      <c r="BR772" s="55"/>
    </row>
    <row r="773" spans="3:70" x14ac:dyDescent="0.4">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c r="BB773" s="55"/>
      <c r="BC773" s="55"/>
      <c r="BD773" s="55"/>
      <c r="BE773" s="55"/>
      <c r="BF773" s="55"/>
      <c r="BG773" s="55"/>
      <c r="BH773" s="55"/>
      <c r="BI773" s="55"/>
      <c r="BJ773" s="55"/>
      <c r="BK773" s="55"/>
      <c r="BL773" s="55"/>
      <c r="BM773" s="55"/>
      <c r="BN773" s="55"/>
      <c r="BO773" s="55"/>
      <c r="BP773" s="55"/>
      <c r="BQ773" s="55"/>
      <c r="BR773" s="55"/>
    </row>
    <row r="774" spans="3:70" x14ac:dyDescent="0.4">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c r="BC774" s="55"/>
      <c r="BD774" s="55"/>
      <c r="BE774" s="55"/>
      <c r="BF774" s="55"/>
      <c r="BG774" s="55"/>
      <c r="BH774" s="55"/>
      <c r="BI774" s="55"/>
      <c r="BJ774" s="55"/>
      <c r="BK774" s="55"/>
      <c r="BL774" s="55"/>
      <c r="BM774" s="55"/>
      <c r="BN774" s="55"/>
      <c r="BO774" s="55"/>
      <c r="BP774" s="55"/>
      <c r="BQ774" s="55"/>
      <c r="BR774" s="55"/>
    </row>
    <row r="775" spans="3:70" x14ac:dyDescent="0.4">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c r="BC775" s="55"/>
      <c r="BD775" s="55"/>
      <c r="BE775" s="55"/>
      <c r="BF775" s="55"/>
      <c r="BG775" s="55"/>
      <c r="BH775" s="55"/>
      <c r="BI775" s="55"/>
      <c r="BJ775" s="55"/>
      <c r="BK775" s="55"/>
      <c r="BL775" s="55"/>
      <c r="BM775" s="55"/>
      <c r="BN775" s="55"/>
      <c r="BO775" s="55"/>
      <c r="BP775" s="55"/>
      <c r="BQ775" s="55"/>
      <c r="BR775" s="55"/>
    </row>
    <row r="776" spans="3:70" x14ac:dyDescent="0.4">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c r="BC776" s="55"/>
      <c r="BD776" s="55"/>
      <c r="BE776" s="55"/>
      <c r="BF776" s="55"/>
      <c r="BG776" s="55"/>
      <c r="BH776" s="55"/>
      <c r="BI776" s="55"/>
      <c r="BJ776" s="55"/>
      <c r="BK776" s="55"/>
      <c r="BL776" s="55"/>
      <c r="BM776" s="55"/>
      <c r="BN776" s="55"/>
      <c r="BO776" s="55"/>
      <c r="BP776" s="55"/>
      <c r="BQ776" s="55"/>
      <c r="BR776" s="55"/>
    </row>
    <row r="777" spans="3:70" x14ac:dyDescent="0.4">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c r="BC777" s="55"/>
      <c r="BD777" s="55"/>
      <c r="BE777" s="55"/>
      <c r="BF777" s="55"/>
      <c r="BG777" s="55"/>
      <c r="BH777" s="55"/>
      <c r="BI777" s="55"/>
      <c r="BJ777" s="55"/>
      <c r="BK777" s="55"/>
      <c r="BL777" s="55"/>
      <c r="BM777" s="55"/>
      <c r="BN777" s="55"/>
      <c r="BO777" s="55"/>
      <c r="BP777" s="55"/>
      <c r="BQ777" s="55"/>
      <c r="BR777" s="55"/>
    </row>
    <row r="778" spans="3:70" x14ac:dyDescent="0.4">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c r="BH778" s="55"/>
      <c r="BI778" s="55"/>
      <c r="BJ778" s="55"/>
      <c r="BK778" s="55"/>
      <c r="BL778" s="55"/>
      <c r="BM778" s="55"/>
      <c r="BN778" s="55"/>
      <c r="BO778" s="55"/>
      <c r="BP778" s="55"/>
      <c r="BQ778" s="55"/>
      <c r="BR778" s="55"/>
    </row>
    <row r="779" spans="3:70" x14ac:dyDescent="0.4">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c r="BB779" s="55"/>
      <c r="BC779" s="55"/>
      <c r="BD779" s="55"/>
      <c r="BE779" s="55"/>
      <c r="BF779" s="55"/>
      <c r="BG779" s="55"/>
      <c r="BH779" s="55"/>
      <c r="BI779" s="55"/>
      <c r="BJ779" s="55"/>
      <c r="BK779" s="55"/>
      <c r="BL779" s="55"/>
      <c r="BM779" s="55"/>
      <c r="BN779" s="55"/>
      <c r="BO779" s="55"/>
      <c r="BP779" s="55"/>
      <c r="BQ779" s="55"/>
      <c r="BR779" s="55"/>
    </row>
    <row r="780" spans="3:70" x14ac:dyDescent="0.4">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c r="BB780" s="55"/>
      <c r="BC780" s="55"/>
      <c r="BD780" s="55"/>
      <c r="BE780" s="55"/>
      <c r="BF780" s="55"/>
      <c r="BG780" s="55"/>
      <c r="BH780" s="55"/>
      <c r="BI780" s="55"/>
      <c r="BJ780" s="55"/>
      <c r="BK780" s="55"/>
      <c r="BL780" s="55"/>
      <c r="BM780" s="55"/>
      <c r="BN780" s="55"/>
      <c r="BO780" s="55"/>
      <c r="BP780" s="55"/>
      <c r="BQ780" s="55"/>
      <c r="BR780" s="55"/>
    </row>
    <row r="781" spans="3:70" x14ac:dyDescent="0.4">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c r="BC781" s="55"/>
      <c r="BD781" s="55"/>
      <c r="BE781" s="55"/>
      <c r="BF781" s="55"/>
      <c r="BG781" s="55"/>
      <c r="BH781" s="55"/>
      <c r="BI781" s="55"/>
      <c r="BJ781" s="55"/>
      <c r="BK781" s="55"/>
      <c r="BL781" s="55"/>
      <c r="BM781" s="55"/>
      <c r="BN781" s="55"/>
      <c r="BO781" s="55"/>
      <c r="BP781" s="55"/>
      <c r="BQ781" s="55"/>
      <c r="BR781" s="55"/>
    </row>
    <row r="782" spans="3:70" x14ac:dyDescent="0.4">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c r="BC782" s="55"/>
      <c r="BD782" s="55"/>
      <c r="BE782" s="55"/>
      <c r="BF782" s="55"/>
      <c r="BG782" s="55"/>
      <c r="BH782" s="55"/>
      <c r="BI782" s="55"/>
      <c r="BJ782" s="55"/>
      <c r="BK782" s="55"/>
      <c r="BL782" s="55"/>
      <c r="BM782" s="55"/>
      <c r="BN782" s="55"/>
      <c r="BO782" s="55"/>
      <c r="BP782" s="55"/>
      <c r="BQ782" s="55"/>
      <c r="BR782" s="55"/>
    </row>
    <row r="783" spans="3:70" x14ac:dyDescent="0.4">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c r="BC783" s="55"/>
      <c r="BD783" s="55"/>
      <c r="BE783" s="55"/>
      <c r="BF783" s="55"/>
      <c r="BG783" s="55"/>
      <c r="BH783" s="55"/>
      <c r="BI783" s="55"/>
      <c r="BJ783" s="55"/>
      <c r="BK783" s="55"/>
      <c r="BL783" s="55"/>
      <c r="BM783" s="55"/>
      <c r="BN783" s="55"/>
      <c r="BO783" s="55"/>
      <c r="BP783" s="55"/>
      <c r="BQ783" s="55"/>
      <c r="BR783" s="55"/>
    </row>
    <row r="784" spans="3:70" x14ac:dyDescent="0.4">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c r="BC784" s="55"/>
      <c r="BD784" s="55"/>
      <c r="BE784" s="55"/>
      <c r="BF784" s="55"/>
      <c r="BG784" s="55"/>
      <c r="BH784" s="55"/>
      <c r="BI784" s="55"/>
      <c r="BJ784" s="55"/>
      <c r="BK784" s="55"/>
      <c r="BL784" s="55"/>
      <c r="BM784" s="55"/>
      <c r="BN784" s="55"/>
      <c r="BO784" s="55"/>
      <c r="BP784" s="55"/>
      <c r="BQ784" s="55"/>
      <c r="BR784" s="55"/>
    </row>
    <row r="785" spans="3:70" x14ac:dyDescent="0.4">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c r="BC785" s="55"/>
      <c r="BD785" s="55"/>
      <c r="BE785" s="55"/>
      <c r="BF785" s="55"/>
      <c r="BG785" s="55"/>
      <c r="BH785" s="55"/>
      <c r="BI785" s="55"/>
      <c r="BJ785" s="55"/>
      <c r="BK785" s="55"/>
      <c r="BL785" s="55"/>
      <c r="BM785" s="55"/>
      <c r="BN785" s="55"/>
      <c r="BO785" s="55"/>
      <c r="BP785" s="55"/>
      <c r="BQ785" s="55"/>
      <c r="BR785" s="55"/>
    </row>
    <row r="786" spans="3:70" x14ac:dyDescent="0.4">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c r="BB786" s="55"/>
      <c r="BC786" s="55"/>
      <c r="BD786" s="55"/>
      <c r="BE786" s="55"/>
      <c r="BF786" s="55"/>
      <c r="BG786" s="55"/>
      <c r="BH786" s="55"/>
      <c r="BI786" s="55"/>
      <c r="BJ786" s="55"/>
      <c r="BK786" s="55"/>
      <c r="BL786" s="55"/>
      <c r="BM786" s="55"/>
      <c r="BN786" s="55"/>
      <c r="BO786" s="55"/>
      <c r="BP786" s="55"/>
      <c r="BQ786" s="55"/>
      <c r="BR786" s="55"/>
    </row>
    <row r="787" spans="3:70" x14ac:dyDescent="0.4">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c r="BB787" s="55"/>
      <c r="BC787" s="55"/>
      <c r="BD787" s="55"/>
      <c r="BE787" s="55"/>
      <c r="BF787" s="55"/>
      <c r="BG787" s="55"/>
      <c r="BH787" s="55"/>
      <c r="BI787" s="55"/>
      <c r="BJ787" s="55"/>
      <c r="BK787" s="55"/>
      <c r="BL787" s="55"/>
      <c r="BM787" s="55"/>
      <c r="BN787" s="55"/>
      <c r="BO787" s="55"/>
      <c r="BP787" s="55"/>
      <c r="BQ787" s="55"/>
      <c r="BR787" s="55"/>
    </row>
    <row r="788" spans="3:70" x14ac:dyDescent="0.4">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c r="BB788" s="55"/>
      <c r="BC788" s="55"/>
      <c r="BD788" s="55"/>
      <c r="BE788" s="55"/>
      <c r="BF788" s="55"/>
      <c r="BG788" s="55"/>
      <c r="BH788" s="55"/>
      <c r="BI788" s="55"/>
      <c r="BJ788" s="55"/>
      <c r="BK788" s="55"/>
      <c r="BL788" s="55"/>
      <c r="BM788" s="55"/>
      <c r="BN788" s="55"/>
      <c r="BO788" s="55"/>
      <c r="BP788" s="55"/>
      <c r="BQ788" s="55"/>
      <c r="BR788" s="55"/>
    </row>
    <row r="789" spans="3:70" x14ac:dyDescent="0.4">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c r="BC789" s="55"/>
      <c r="BD789" s="55"/>
      <c r="BE789" s="55"/>
      <c r="BF789" s="55"/>
      <c r="BG789" s="55"/>
      <c r="BH789" s="55"/>
      <c r="BI789" s="55"/>
      <c r="BJ789" s="55"/>
      <c r="BK789" s="55"/>
      <c r="BL789" s="55"/>
      <c r="BM789" s="55"/>
      <c r="BN789" s="55"/>
      <c r="BO789" s="55"/>
      <c r="BP789" s="55"/>
      <c r="BQ789" s="55"/>
      <c r="BR789" s="55"/>
    </row>
    <row r="790" spans="3:70" x14ac:dyDescent="0.4">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c r="BC790" s="55"/>
      <c r="BD790" s="55"/>
      <c r="BE790" s="55"/>
      <c r="BF790" s="55"/>
      <c r="BG790" s="55"/>
      <c r="BH790" s="55"/>
      <c r="BI790" s="55"/>
      <c r="BJ790" s="55"/>
      <c r="BK790" s="55"/>
      <c r="BL790" s="55"/>
      <c r="BM790" s="55"/>
      <c r="BN790" s="55"/>
      <c r="BO790" s="55"/>
      <c r="BP790" s="55"/>
      <c r="BQ790" s="55"/>
      <c r="BR790" s="55"/>
    </row>
    <row r="791" spans="3:70" x14ac:dyDescent="0.4">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c r="BC791" s="55"/>
      <c r="BD791" s="55"/>
      <c r="BE791" s="55"/>
      <c r="BF791" s="55"/>
      <c r="BG791" s="55"/>
      <c r="BH791" s="55"/>
      <c r="BI791" s="55"/>
      <c r="BJ791" s="55"/>
      <c r="BK791" s="55"/>
      <c r="BL791" s="55"/>
      <c r="BM791" s="55"/>
      <c r="BN791" s="55"/>
      <c r="BO791" s="55"/>
      <c r="BP791" s="55"/>
      <c r="BQ791" s="55"/>
      <c r="BR791" s="55"/>
    </row>
    <row r="792" spans="3:70" x14ac:dyDescent="0.4">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c r="BC792" s="55"/>
      <c r="BD792" s="55"/>
      <c r="BE792" s="55"/>
      <c r="BF792" s="55"/>
      <c r="BG792" s="55"/>
      <c r="BH792" s="55"/>
      <c r="BI792" s="55"/>
      <c r="BJ792" s="55"/>
      <c r="BK792" s="55"/>
      <c r="BL792" s="55"/>
      <c r="BM792" s="55"/>
      <c r="BN792" s="55"/>
      <c r="BO792" s="55"/>
      <c r="BP792" s="55"/>
      <c r="BQ792" s="55"/>
      <c r="BR792" s="55"/>
    </row>
    <row r="793" spans="3:70" x14ac:dyDescent="0.4">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c r="BC793" s="55"/>
      <c r="BD793" s="55"/>
      <c r="BE793" s="55"/>
      <c r="BF793" s="55"/>
      <c r="BG793" s="55"/>
      <c r="BH793" s="55"/>
      <c r="BI793" s="55"/>
      <c r="BJ793" s="55"/>
      <c r="BK793" s="55"/>
      <c r="BL793" s="55"/>
      <c r="BM793" s="55"/>
      <c r="BN793" s="55"/>
      <c r="BO793" s="55"/>
      <c r="BP793" s="55"/>
      <c r="BQ793" s="55"/>
      <c r="BR793" s="55"/>
    </row>
    <row r="794" spans="3:70" x14ac:dyDescent="0.4">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c r="BB794" s="55"/>
      <c r="BC794" s="55"/>
      <c r="BD794" s="55"/>
      <c r="BE794" s="55"/>
      <c r="BF794" s="55"/>
      <c r="BG794" s="55"/>
      <c r="BH794" s="55"/>
      <c r="BI794" s="55"/>
      <c r="BJ794" s="55"/>
      <c r="BK794" s="55"/>
      <c r="BL794" s="55"/>
      <c r="BM794" s="55"/>
      <c r="BN794" s="55"/>
      <c r="BO794" s="55"/>
      <c r="BP794" s="55"/>
      <c r="BQ794" s="55"/>
      <c r="BR794" s="55"/>
    </row>
    <row r="795" spans="3:70" x14ac:dyDescent="0.4">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c r="BB795" s="55"/>
      <c r="BC795" s="55"/>
      <c r="BD795" s="55"/>
      <c r="BE795" s="55"/>
      <c r="BF795" s="55"/>
      <c r="BG795" s="55"/>
      <c r="BH795" s="55"/>
      <c r="BI795" s="55"/>
      <c r="BJ795" s="55"/>
      <c r="BK795" s="55"/>
      <c r="BL795" s="55"/>
      <c r="BM795" s="55"/>
      <c r="BN795" s="55"/>
      <c r="BO795" s="55"/>
      <c r="BP795" s="55"/>
      <c r="BQ795" s="55"/>
      <c r="BR795" s="55"/>
    </row>
    <row r="796" spans="3:70" x14ac:dyDescent="0.4">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c r="BC796" s="55"/>
      <c r="BD796" s="55"/>
      <c r="BE796" s="55"/>
      <c r="BF796" s="55"/>
      <c r="BG796" s="55"/>
      <c r="BH796" s="55"/>
      <c r="BI796" s="55"/>
      <c r="BJ796" s="55"/>
      <c r="BK796" s="55"/>
      <c r="BL796" s="55"/>
      <c r="BM796" s="55"/>
      <c r="BN796" s="55"/>
      <c r="BO796" s="55"/>
      <c r="BP796" s="55"/>
      <c r="BQ796" s="55"/>
      <c r="BR796" s="55"/>
    </row>
    <row r="797" spans="3:70" x14ac:dyDescent="0.4">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c r="BB797" s="55"/>
      <c r="BC797" s="55"/>
      <c r="BD797" s="55"/>
      <c r="BE797" s="55"/>
      <c r="BF797" s="55"/>
      <c r="BG797" s="55"/>
      <c r="BH797" s="55"/>
      <c r="BI797" s="55"/>
      <c r="BJ797" s="55"/>
      <c r="BK797" s="55"/>
      <c r="BL797" s="55"/>
      <c r="BM797" s="55"/>
      <c r="BN797" s="55"/>
      <c r="BO797" s="55"/>
      <c r="BP797" s="55"/>
      <c r="BQ797" s="55"/>
      <c r="BR797" s="55"/>
    </row>
    <row r="798" spans="3:70" x14ac:dyDescent="0.4">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c r="BC798" s="55"/>
      <c r="BD798" s="55"/>
      <c r="BE798" s="55"/>
      <c r="BF798" s="55"/>
      <c r="BG798" s="55"/>
      <c r="BH798" s="55"/>
      <c r="BI798" s="55"/>
      <c r="BJ798" s="55"/>
      <c r="BK798" s="55"/>
      <c r="BL798" s="55"/>
      <c r="BM798" s="55"/>
      <c r="BN798" s="55"/>
      <c r="BO798" s="55"/>
      <c r="BP798" s="55"/>
      <c r="BQ798" s="55"/>
      <c r="BR798" s="55"/>
    </row>
    <row r="799" spans="3:70" x14ac:dyDescent="0.4">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c r="BB799" s="55"/>
      <c r="BC799" s="55"/>
      <c r="BD799" s="55"/>
      <c r="BE799" s="55"/>
      <c r="BF799" s="55"/>
      <c r="BG799" s="55"/>
      <c r="BH799" s="55"/>
      <c r="BI799" s="55"/>
      <c r="BJ799" s="55"/>
      <c r="BK799" s="55"/>
      <c r="BL799" s="55"/>
      <c r="BM799" s="55"/>
      <c r="BN799" s="55"/>
      <c r="BO799" s="55"/>
      <c r="BP799" s="55"/>
      <c r="BQ799" s="55"/>
      <c r="BR799" s="55"/>
    </row>
    <row r="800" spans="3:70" x14ac:dyDescent="0.4">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c r="BC800" s="55"/>
      <c r="BD800" s="55"/>
      <c r="BE800" s="55"/>
      <c r="BF800" s="55"/>
      <c r="BG800" s="55"/>
      <c r="BH800" s="55"/>
      <c r="BI800" s="55"/>
      <c r="BJ800" s="55"/>
      <c r="BK800" s="55"/>
      <c r="BL800" s="55"/>
      <c r="BM800" s="55"/>
      <c r="BN800" s="55"/>
      <c r="BO800" s="55"/>
      <c r="BP800" s="55"/>
      <c r="BQ800" s="55"/>
      <c r="BR800" s="55"/>
    </row>
    <row r="801" spans="3:70" x14ac:dyDescent="0.4">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c r="BC801" s="55"/>
      <c r="BD801" s="55"/>
      <c r="BE801" s="55"/>
      <c r="BF801" s="55"/>
      <c r="BG801" s="55"/>
      <c r="BH801" s="55"/>
      <c r="BI801" s="55"/>
      <c r="BJ801" s="55"/>
      <c r="BK801" s="55"/>
      <c r="BL801" s="55"/>
      <c r="BM801" s="55"/>
      <c r="BN801" s="55"/>
      <c r="BO801" s="55"/>
      <c r="BP801" s="55"/>
      <c r="BQ801" s="55"/>
      <c r="BR801" s="55"/>
    </row>
    <row r="802" spans="3:70" x14ac:dyDescent="0.4">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c r="BC802" s="55"/>
      <c r="BD802" s="55"/>
      <c r="BE802" s="55"/>
      <c r="BF802" s="55"/>
      <c r="BG802" s="55"/>
      <c r="BH802" s="55"/>
      <c r="BI802" s="55"/>
      <c r="BJ802" s="55"/>
      <c r="BK802" s="55"/>
      <c r="BL802" s="55"/>
      <c r="BM802" s="55"/>
      <c r="BN802" s="55"/>
      <c r="BO802" s="55"/>
      <c r="BP802" s="55"/>
      <c r="BQ802" s="55"/>
      <c r="BR802" s="55"/>
    </row>
    <row r="803" spans="3:70" x14ac:dyDescent="0.4">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c r="BC803" s="55"/>
      <c r="BD803" s="55"/>
      <c r="BE803" s="55"/>
      <c r="BF803" s="55"/>
      <c r="BG803" s="55"/>
      <c r="BH803" s="55"/>
      <c r="BI803" s="55"/>
      <c r="BJ803" s="55"/>
      <c r="BK803" s="55"/>
      <c r="BL803" s="55"/>
      <c r="BM803" s="55"/>
      <c r="BN803" s="55"/>
      <c r="BO803" s="55"/>
      <c r="BP803" s="55"/>
      <c r="BQ803" s="55"/>
      <c r="BR803" s="55"/>
    </row>
    <row r="804" spans="3:70" x14ac:dyDescent="0.4">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c r="BC804" s="55"/>
      <c r="BD804" s="55"/>
      <c r="BE804" s="55"/>
      <c r="BF804" s="55"/>
      <c r="BG804" s="55"/>
      <c r="BH804" s="55"/>
      <c r="BI804" s="55"/>
      <c r="BJ804" s="55"/>
      <c r="BK804" s="55"/>
      <c r="BL804" s="55"/>
      <c r="BM804" s="55"/>
      <c r="BN804" s="55"/>
      <c r="BO804" s="55"/>
      <c r="BP804" s="55"/>
      <c r="BQ804" s="55"/>
      <c r="BR804" s="55"/>
    </row>
    <row r="805" spans="3:70" x14ac:dyDescent="0.4">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55"/>
      <c r="BJ805" s="55"/>
      <c r="BK805" s="55"/>
      <c r="BL805" s="55"/>
      <c r="BM805" s="55"/>
      <c r="BN805" s="55"/>
      <c r="BO805" s="55"/>
      <c r="BP805" s="55"/>
      <c r="BQ805" s="55"/>
      <c r="BR805" s="55"/>
    </row>
    <row r="806" spans="3:70" x14ac:dyDescent="0.4">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c r="BC806" s="55"/>
      <c r="BD806" s="55"/>
      <c r="BE806" s="55"/>
      <c r="BF806" s="55"/>
      <c r="BG806" s="55"/>
      <c r="BH806" s="55"/>
      <c r="BI806" s="55"/>
      <c r="BJ806" s="55"/>
      <c r="BK806" s="55"/>
      <c r="BL806" s="55"/>
      <c r="BM806" s="55"/>
      <c r="BN806" s="55"/>
      <c r="BO806" s="55"/>
      <c r="BP806" s="55"/>
      <c r="BQ806" s="55"/>
      <c r="BR806" s="55"/>
    </row>
    <row r="807" spans="3:70" x14ac:dyDescent="0.4">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c r="BC807" s="55"/>
      <c r="BD807" s="55"/>
      <c r="BE807" s="55"/>
      <c r="BF807" s="55"/>
      <c r="BG807" s="55"/>
      <c r="BH807" s="55"/>
      <c r="BI807" s="55"/>
      <c r="BJ807" s="55"/>
      <c r="BK807" s="55"/>
      <c r="BL807" s="55"/>
      <c r="BM807" s="55"/>
      <c r="BN807" s="55"/>
      <c r="BO807" s="55"/>
      <c r="BP807" s="55"/>
      <c r="BQ807" s="55"/>
      <c r="BR807" s="55"/>
    </row>
    <row r="808" spans="3:70" x14ac:dyDescent="0.4">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c r="BC808" s="55"/>
      <c r="BD808" s="55"/>
      <c r="BE808" s="55"/>
      <c r="BF808" s="55"/>
      <c r="BG808" s="55"/>
      <c r="BH808" s="55"/>
      <c r="BI808" s="55"/>
      <c r="BJ808" s="55"/>
      <c r="BK808" s="55"/>
      <c r="BL808" s="55"/>
      <c r="BM808" s="55"/>
      <c r="BN808" s="55"/>
      <c r="BO808" s="55"/>
      <c r="BP808" s="55"/>
      <c r="BQ808" s="55"/>
      <c r="BR808" s="55"/>
    </row>
    <row r="809" spans="3:70" x14ac:dyDescent="0.4">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c r="BC809" s="55"/>
      <c r="BD809" s="55"/>
      <c r="BE809" s="55"/>
      <c r="BF809" s="55"/>
      <c r="BG809" s="55"/>
      <c r="BH809" s="55"/>
      <c r="BI809" s="55"/>
      <c r="BJ809" s="55"/>
      <c r="BK809" s="55"/>
      <c r="BL809" s="55"/>
      <c r="BM809" s="55"/>
      <c r="BN809" s="55"/>
      <c r="BO809" s="55"/>
      <c r="BP809" s="55"/>
      <c r="BQ809" s="55"/>
      <c r="BR809" s="55"/>
    </row>
    <row r="810" spans="3:70" x14ac:dyDescent="0.4">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55"/>
      <c r="BD810" s="55"/>
      <c r="BE810" s="55"/>
      <c r="BF810" s="55"/>
      <c r="BG810" s="55"/>
      <c r="BH810" s="55"/>
      <c r="BI810" s="55"/>
      <c r="BJ810" s="55"/>
      <c r="BK810" s="55"/>
      <c r="BL810" s="55"/>
      <c r="BM810" s="55"/>
      <c r="BN810" s="55"/>
      <c r="BO810" s="55"/>
      <c r="BP810" s="55"/>
      <c r="BQ810" s="55"/>
      <c r="BR810" s="55"/>
    </row>
    <row r="811" spans="3:70" x14ac:dyDescent="0.4">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c r="BC811" s="55"/>
      <c r="BD811" s="55"/>
      <c r="BE811" s="55"/>
      <c r="BF811" s="55"/>
      <c r="BG811" s="55"/>
      <c r="BH811" s="55"/>
      <c r="BI811" s="55"/>
      <c r="BJ811" s="55"/>
      <c r="BK811" s="55"/>
      <c r="BL811" s="55"/>
      <c r="BM811" s="55"/>
      <c r="BN811" s="55"/>
      <c r="BO811" s="55"/>
      <c r="BP811" s="55"/>
      <c r="BQ811" s="55"/>
      <c r="BR811" s="55"/>
    </row>
    <row r="812" spans="3:70" x14ac:dyDescent="0.4">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c r="BB812" s="55"/>
      <c r="BC812" s="55"/>
      <c r="BD812" s="55"/>
      <c r="BE812" s="55"/>
      <c r="BF812" s="55"/>
      <c r="BG812" s="55"/>
      <c r="BH812" s="55"/>
      <c r="BI812" s="55"/>
      <c r="BJ812" s="55"/>
      <c r="BK812" s="55"/>
      <c r="BL812" s="55"/>
      <c r="BM812" s="55"/>
      <c r="BN812" s="55"/>
      <c r="BO812" s="55"/>
      <c r="BP812" s="55"/>
      <c r="BQ812" s="55"/>
      <c r="BR812" s="55"/>
    </row>
    <row r="813" spans="3:70" x14ac:dyDescent="0.4">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c r="BC813" s="55"/>
      <c r="BD813" s="55"/>
      <c r="BE813" s="55"/>
      <c r="BF813" s="55"/>
      <c r="BG813" s="55"/>
      <c r="BH813" s="55"/>
      <c r="BI813" s="55"/>
      <c r="BJ813" s="55"/>
      <c r="BK813" s="55"/>
      <c r="BL813" s="55"/>
      <c r="BM813" s="55"/>
      <c r="BN813" s="55"/>
      <c r="BO813" s="55"/>
      <c r="BP813" s="55"/>
      <c r="BQ813" s="55"/>
      <c r="BR813" s="55"/>
    </row>
    <row r="814" spans="3:70" x14ac:dyDescent="0.4">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c r="BC814" s="55"/>
      <c r="BD814" s="55"/>
      <c r="BE814" s="55"/>
      <c r="BF814" s="55"/>
      <c r="BG814" s="55"/>
      <c r="BH814" s="55"/>
      <c r="BI814" s="55"/>
      <c r="BJ814" s="55"/>
      <c r="BK814" s="55"/>
      <c r="BL814" s="55"/>
      <c r="BM814" s="55"/>
      <c r="BN814" s="55"/>
      <c r="BO814" s="55"/>
      <c r="BP814" s="55"/>
      <c r="BQ814" s="55"/>
      <c r="BR814" s="55"/>
    </row>
    <row r="815" spans="3:70" x14ac:dyDescent="0.4">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c r="BH815" s="55"/>
      <c r="BI815" s="55"/>
      <c r="BJ815" s="55"/>
      <c r="BK815" s="55"/>
      <c r="BL815" s="55"/>
      <c r="BM815" s="55"/>
      <c r="BN815" s="55"/>
      <c r="BO815" s="55"/>
      <c r="BP815" s="55"/>
      <c r="BQ815" s="55"/>
      <c r="BR815" s="55"/>
    </row>
    <row r="816" spans="3:70" x14ac:dyDescent="0.4">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c r="AG816" s="55"/>
      <c r="AH816" s="55"/>
      <c r="AI816" s="55"/>
      <c r="AJ816" s="55"/>
      <c r="AK816" s="55"/>
      <c r="AL816" s="55"/>
      <c r="AM816" s="55"/>
      <c r="AN816" s="55"/>
      <c r="AO816" s="55"/>
      <c r="AP816" s="55"/>
      <c r="AQ816" s="55"/>
      <c r="AR816" s="55"/>
      <c r="AS816" s="55"/>
      <c r="AT816" s="55"/>
      <c r="AU816" s="55"/>
      <c r="AV816" s="55"/>
      <c r="AW816" s="55"/>
      <c r="AX816" s="55"/>
      <c r="AY816" s="55"/>
      <c r="AZ816" s="55"/>
      <c r="BA816" s="55"/>
      <c r="BB816" s="55"/>
      <c r="BC816" s="55"/>
      <c r="BD816" s="55"/>
      <c r="BE816" s="55"/>
      <c r="BF816" s="55"/>
      <c r="BG816" s="55"/>
      <c r="BH816" s="55"/>
      <c r="BI816" s="55"/>
      <c r="BJ816" s="55"/>
      <c r="BK816" s="55"/>
      <c r="BL816" s="55"/>
      <c r="BM816" s="55"/>
      <c r="BN816" s="55"/>
      <c r="BO816" s="55"/>
      <c r="BP816" s="55"/>
      <c r="BQ816" s="55"/>
      <c r="BR816" s="55"/>
    </row>
    <row r="817" spans="3:70" x14ac:dyDescent="0.4">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c r="AG817" s="55"/>
      <c r="AH817" s="55"/>
      <c r="AI817" s="55"/>
      <c r="AJ817" s="55"/>
      <c r="AK817" s="55"/>
      <c r="AL817" s="55"/>
      <c r="AM817" s="55"/>
      <c r="AN817" s="55"/>
      <c r="AO817" s="55"/>
      <c r="AP817" s="55"/>
      <c r="AQ817" s="55"/>
      <c r="AR817" s="55"/>
      <c r="AS817" s="55"/>
      <c r="AT817" s="55"/>
      <c r="AU817" s="55"/>
      <c r="AV817" s="55"/>
      <c r="AW817" s="55"/>
      <c r="AX817" s="55"/>
      <c r="AY817" s="55"/>
      <c r="AZ817" s="55"/>
      <c r="BA817" s="55"/>
      <c r="BB817" s="55"/>
      <c r="BC817" s="55"/>
      <c r="BD817" s="55"/>
      <c r="BE817" s="55"/>
      <c r="BF817" s="55"/>
      <c r="BG817" s="55"/>
      <c r="BH817" s="55"/>
      <c r="BI817" s="55"/>
      <c r="BJ817" s="55"/>
      <c r="BK817" s="55"/>
      <c r="BL817" s="55"/>
      <c r="BM817" s="55"/>
      <c r="BN817" s="55"/>
      <c r="BO817" s="55"/>
      <c r="BP817" s="55"/>
      <c r="BQ817" s="55"/>
      <c r="BR817" s="55"/>
    </row>
    <row r="818" spans="3:70" x14ac:dyDescent="0.4">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c r="AG818" s="55"/>
      <c r="AH818" s="55"/>
      <c r="AI818" s="55"/>
      <c r="AJ818" s="55"/>
      <c r="AK818" s="55"/>
      <c r="AL818" s="55"/>
      <c r="AM818" s="55"/>
      <c r="AN818" s="55"/>
      <c r="AO818" s="55"/>
      <c r="AP818" s="55"/>
      <c r="AQ818" s="55"/>
      <c r="AR818" s="55"/>
      <c r="AS818" s="55"/>
      <c r="AT818" s="55"/>
      <c r="AU818" s="55"/>
      <c r="AV818" s="55"/>
      <c r="AW818" s="55"/>
      <c r="AX818" s="55"/>
      <c r="AY818" s="55"/>
      <c r="AZ818" s="55"/>
      <c r="BA818" s="55"/>
      <c r="BB818" s="55"/>
      <c r="BC818" s="55"/>
      <c r="BD818" s="55"/>
      <c r="BE818" s="55"/>
      <c r="BF818" s="55"/>
      <c r="BG818" s="55"/>
      <c r="BH818" s="55"/>
      <c r="BI818" s="55"/>
      <c r="BJ818" s="55"/>
      <c r="BK818" s="55"/>
      <c r="BL818" s="55"/>
      <c r="BM818" s="55"/>
      <c r="BN818" s="55"/>
      <c r="BO818" s="55"/>
      <c r="BP818" s="55"/>
      <c r="BQ818" s="55"/>
      <c r="BR818" s="55"/>
    </row>
    <row r="819" spans="3:70" x14ac:dyDescent="0.4">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c r="AG819" s="55"/>
      <c r="AH819" s="55"/>
      <c r="AI819" s="55"/>
      <c r="AJ819" s="55"/>
      <c r="AK819" s="55"/>
      <c r="AL819" s="55"/>
      <c r="AM819" s="55"/>
      <c r="AN819" s="55"/>
      <c r="AO819" s="55"/>
      <c r="AP819" s="55"/>
      <c r="AQ819" s="55"/>
      <c r="AR819" s="55"/>
      <c r="AS819" s="55"/>
      <c r="AT819" s="55"/>
      <c r="AU819" s="55"/>
      <c r="AV819" s="55"/>
      <c r="AW819" s="55"/>
      <c r="AX819" s="55"/>
      <c r="AY819" s="55"/>
      <c r="AZ819" s="55"/>
      <c r="BA819" s="55"/>
      <c r="BB819" s="55"/>
      <c r="BC819" s="55"/>
      <c r="BD819" s="55"/>
      <c r="BE819" s="55"/>
      <c r="BF819" s="55"/>
      <c r="BG819" s="55"/>
      <c r="BH819" s="55"/>
      <c r="BI819" s="55"/>
      <c r="BJ819" s="55"/>
      <c r="BK819" s="55"/>
      <c r="BL819" s="55"/>
      <c r="BM819" s="55"/>
      <c r="BN819" s="55"/>
      <c r="BO819" s="55"/>
      <c r="BP819" s="55"/>
      <c r="BQ819" s="55"/>
      <c r="BR819" s="55"/>
    </row>
    <row r="820" spans="3:70" x14ac:dyDescent="0.4">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c r="AG820" s="55"/>
      <c r="AH820" s="55"/>
      <c r="AI820" s="55"/>
      <c r="AJ820" s="55"/>
      <c r="AK820" s="55"/>
      <c r="AL820" s="55"/>
      <c r="AM820" s="55"/>
      <c r="AN820" s="55"/>
      <c r="AO820" s="55"/>
      <c r="AP820" s="55"/>
      <c r="AQ820" s="55"/>
      <c r="AR820" s="55"/>
      <c r="AS820" s="55"/>
      <c r="AT820" s="55"/>
      <c r="AU820" s="55"/>
      <c r="AV820" s="55"/>
      <c r="AW820" s="55"/>
      <c r="AX820" s="55"/>
      <c r="AY820" s="55"/>
      <c r="AZ820" s="55"/>
      <c r="BA820" s="55"/>
      <c r="BB820" s="55"/>
      <c r="BC820" s="55"/>
      <c r="BD820" s="55"/>
      <c r="BE820" s="55"/>
      <c r="BF820" s="55"/>
      <c r="BG820" s="55"/>
      <c r="BH820" s="55"/>
      <c r="BI820" s="55"/>
      <c r="BJ820" s="55"/>
      <c r="BK820" s="55"/>
      <c r="BL820" s="55"/>
      <c r="BM820" s="55"/>
      <c r="BN820" s="55"/>
      <c r="BO820" s="55"/>
      <c r="BP820" s="55"/>
      <c r="BQ820" s="55"/>
      <c r="BR820" s="55"/>
    </row>
    <row r="821" spans="3:70" x14ac:dyDescent="0.4">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c r="BH821" s="55"/>
      <c r="BI821" s="55"/>
      <c r="BJ821" s="55"/>
      <c r="BK821" s="55"/>
      <c r="BL821" s="55"/>
      <c r="BM821" s="55"/>
      <c r="BN821" s="55"/>
      <c r="BO821" s="55"/>
      <c r="BP821" s="55"/>
      <c r="BQ821" s="55"/>
      <c r="BR821" s="55"/>
    </row>
    <row r="822" spans="3:70" x14ac:dyDescent="0.4">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c r="AG822" s="55"/>
      <c r="AH822" s="55"/>
      <c r="AI822" s="55"/>
      <c r="AJ822" s="55"/>
      <c r="AK822" s="55"/>
      <c r="AL822" s="55"/>
      <c r="AM822" s="55"/>
      <c r="AN822" s="55"/>
      <c r="AO822" s="55"/>
      <c r="AP822" s="55"/>
      <c r="AQ822" s="55"/>
      <c r="AR822" s="55"/>
      <c r="AS822" s="55"/>
      <c r="AT822" s="55"/>
      <c r="AU822" s="55"/>
      <c r="AV822" s="55"/>
      <c r="AW822" s="55"/>
      <c r="AX822" s="55"/>
      <c r="AY822" s="55"/>
      <c r="AZ822" s="55"/>
      <c r="BA822" s="55"/>
      <c r="BB822" s="55"/>
      <c r="BC822" s="55"/>
      <c r="BD822" s="55"/>
      <c r="BE822" s="55"/>
      <c r="BF822" s="55"/>
      <c r="BG822" s="55"/>
      <c r="BH822" s="55"/>
      <c r="BI822" s="55"/>
      <c r="BJ822" s="55"/>
      <c r="BK822" s="55"/>
      <c r="BL822" s="55"/>
      <c r="BM822" s="55"/>
      <c r="BN822" s="55"/>
      <c r="BO822" s="55"/>
      <c r="BP822" s="55"/>
      <c r="BQ822" s="55"/>
      <c r="BR822" s="55"/>
    </row>
    <row r="823" spans="3:70" x14ac:dyDescent="0.4">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c r="AG823" s="55"/>
      <c r="AH823" s="55"/>
      <c r="AI823" s="55"/>
      <c r="AJ823" s="55"/>
      <c r="AK823" s="55"/>
      <c r="AL823" s="55"/>
      <c r="AM823" s="55"/>
      <c r="AN823" s="55"/>
      <c r="AO823" s="55"/>
      <c r="AP823" s="55"/>
      <c r="AQ823" s="55"/>
      <c r="AR823" s="55"/>
      <c r="AS823" s="55"/>
      <c r="AT823" s="55"/>
      <c r="AU823" s="55"/>
      <c r="AV823" s="55"/>
      <c r="AW823" s="55"/>
      <c r="AX823" s="55"/>
      <c r="AY823" s="55"/>
      <c r="AZ823" s="55"/>
      <c r="BA823" s="55"/>
      <c r="BB823" s="55"/>
      <c r="BC823" s="55"/>
      <c r="BD823" s="55"/>
      <c r="BE823" s="55"/>
      <c r="BF823" s="55"/>
      <c r="BG823" s="55"/>
      <c r="BH823" s="55"/>
      <c r="BI823" s="55"/>
      <c r="BJ823" s="55"/>
      <c r="BK823" s="55"/>
      <c r="BL823" s="55"/>
      <c r="BM823" s="55"/>
      <c r="BN823" s="55"/>
      <c r="BO823" s="55"/>
      <c r="BP823" s="55"/>
      <c r="BQ823" s="55"/>
      <c r="BR823" s="55"/>
    </row>
    <row r="824" spans="3:70" x14ac:dyDescent="0.4">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c r="BC824" s="55"/>
      <c r="BD824" s="55"/>
      <c r="BE824" s="55"/>
      <c r="BF824" s="55"/>
      <c r="BG824" s="55"/>
      <c r="BH824" s="55"/>
      <c r="BI824" s="55"/>
      <c r="BJ824" s="55"/>
      <c r="BK824" s="55"/>
      <c r="BL824" s="55"/>
      <c r="BM824" s="55"/>
      <c r="BN824" s="55"/>
      <c r="BO824" s="55"/>
      <c r="BP824" s="55"/>
      <c r="BQ824" s="55"/>
      <c r="BR824" s="55"/>
    </row>
    <row r="825" spans="3:70" x14ac:dyDescent="0.4">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row>
    <row r="826" spans="3:70" x14ac:dyDescent="0.4">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row>
    <row r="827" spans="3:70" x14ac:dyDescent="0.4">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c r="BC827" s="55"/>
      <c r="BD827" s="55"/>
      <c r="BE827" s="55"/>
      <c r="BF827" s="55"/>
      <c r="BG827" s="55"/>
      <c r="BH827" s="55"/>
      <c r="BI827" s="55"/>
      <c r="BJ827" s="55"/>
      <c r="BK827" s="55"/>
      <c r="BL827" s="55"/>
      <c r="BM827" s="55"/>
      <c r="BN827" s="55"/>
      <c r="BO827" s="55"/>
      <c r="BP827" s="55"/>
      <c r="BQ827" s="55"/>
      <c r="BR827" s="55"/>
    </row>
    <row r="828" spans="3:70" x14ac:dyDescent="0.4">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c r="BC828" s="55"/>
      <c r="BD828" s="55"/>
      <c r="BE828" s="55"/>
      <c r="BF828" s="55"/>
      <c r="BG828" s="55"/>
      <c r="BH828" s="55"/>
      <c r="BI828" s="55"/>
      <c r="BJ828" s="55"/>
      <c r="BK828" s="55"/>
      <c r="BL828" s="55"/>
      <c r="BM828" s="55"/>
      <c r="BN828" s="55"/>
      <c r="BO828" s="55"/>
      <c r="BP828" s="55"/>
      <c r="BQ828" s="55"/>
      <c r="BR828" s="55"/>
    </row>
    <row r="829" spans="3:70" x14ac:dyDescent="0.4">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c r="BB829" s="55"/>
      <c r="BC829" s="55"/>
      <c r="BD829" s="55"/>
      <c r="BE829" s="55"/>
      <c r="BF829" s="55"/>
      <c r="BG829" s="55"/>
      <c r="BH829" s="55"/>
      <c r="BI829" s="55"/>
      <c r="BJ829" s="55"/>
      <c r="BK829" s="55"/>
      <c r="BL829" s="55"/>
      <c r="BM829" s="55"/>
      <c r="BN829" s="55"/>
      <c r="BO829" s="55"/>
      <c r="BP829" s="55"/>
      <c r="BQ829" s="55"/>
      <c r="BR829" s="55"/>
    </row>
    <row r="830" spans="3:70" x14ac:dyDescent="0.4">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c r="BB830" s="55"/>
      <c r="BC830" s="55"/>
      <c r="BD830" s="55"/>
      <c r="BE830" s="55"/>
      <c r="BF830" s="55"/>
      <c r="BG830" s="55"/>
      <c r="BH830" s="55"/>
      <c r="BI830" s="55"/>
      <c r="BJ830" s="55"/>
      <c r="BK830" s="55"/>
      <c r="BL830" s="55"/>
      <c r="BM830" s="55"/>
      <c r="BN830" s="55"/>
      <c r="BO830" s="55"/>
      <c r="BP830" s="55"/>
      <c r="BQ830" s="55"/>
      <c r="BR830" s="55"/>
    </row>
    <row r="831" spans="3:70" x14ac:dyDescent="0.4">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c r="BB831" s="55"/>
      <c r="BC831" s="55"/>
      <c r="BD831" s="55"/>
      <c r="BE831" s="55"/>
      <c r="BF831" s="55"/>
      <c r="BG831" s="55"/>
      <c r="BH831" s="55"/>
      <c r="BI831" s="55"/>
      <c r="BJ831" s="55"/>
      <c r="BK831" s="55"/>
      <c r="BL831" s="55"/>
      <c r="BM831" s="55"/>
      <c r="BN831" s="55"/>
      <c r="BO831" s="55"/>
      <c r="BP831" s="55"/>
      <c r="BQ831" s="55"/>
      <c r="BR831" s="55"/>
    </row>
    <row r="832" spans="3:70" x14ac:dyDescent="0.4">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55"/>
      <c r="BK832" s="55"/>
      <c r="BL832" s="55"/>
      <c r="BM832" s="55"/>
      <c r="BN832" s="55"/>
      <c r="BO832" s="55"/>
      <c r="BP832" s="55"/>
      <c r="BQ832" s="55"/>
      <c r="BR832" s="55"/>
    </row>
    <row r="833" spans="3:70" x14ac:dyDescent="0.4">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c r="AG833" s="55"/>
      <c r="AH833" s="55"/>
      <c r="AI833" s="55"/>
      <c r="AJ833" s="55"/>
      <c r="AK833" s="55"/>
      <c r="AL833" s="55"/>
      <c r="AM833" s="55"/>
      <c r="AN833" s="55"/>
      <c r="AO833" s="55"/>
      <c r="AP833" s="55"/>
      <c r="AQ833" s="55"/>
      <c r="AR833" s="55"/>
      <c r="AS833" s="55"/>
      <c r="AT833" s="55"/>
      <c r="AU833" s="55"/>
      <c r="AV833" s="55"/>
      <c r="AW833" s="55"/>
      <c r="AX833" s="55"/>
      <c r="AY833" s="55"/>
      <c r="AZ833" s="55"/>
      <c r="BA833" s="55"/>
      <c r="BB833" s="55"/>
      <c r="BC833" s="55"/>
      <c r="BD833" s="55"/>
      <c r="BE833" s="55"/>
      <c r="BF833" s="55"/>
      <c r="BG833" s="55"/>
      <c r="BH833" s="55"/>
      <c r="BI833" s="55"/>
      <c r="BJ833" s="55"/>
      <c r="BK833" s="55"/>
      <c r="BL833" s="55"/>
      <c r="BM833" s="55"/>
      <c r="BN833" s="55"/>
      <c r="BO833" s="55"/>
      <c r="BP833" s="55"/>
      <c r="BQ833" s="55"/>
      <c r="BR833" s="55"/>
    </row>
    <row r="834" spans="3:70" x14ac:dyDescent="0.4">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c r="AG834" s="55"/>
      <c r="AH834" s="55"/>
      <c r="AI834" s="55"/>
      <c r="AJ834" s="55"/>
      <c r="AK834" s="55"/>
      <c r="AL834" s="55"/>
      <c r="AM834" s="55"/>
      <c r="AN834" s="55"/>
      <c r="AO834" s="55"/>
      <c r="AP834" s="55"/>
      <c r="AQ834" s="55"/>
      <c r="AR834" s="55"/>
      <c r="AS834" s="55"/>
      <c r="AT834" s="55"/>
      <c r="AU834" s="55"/>
      <c r="AV834" s="55"/>
      <c r="AW834" s="55"/>
      <c r="AX834" s="55"/>
      <c r="AY834" s="55"/>
      <c r="AZ834" s="55"/>
      <c r="BA834" s="55"/>
      <c r="BB834" s="55"/>
      <c r="BC834" s="55"/>
      <c r="BD834" s="55"/>
      <c r="BE834" s="55"/>
      <c r="BF834" s="55"/>
      <c r="BG834" s="55"/>
      <c r="BH834" s="55"/>
      <c r="BI834" s="55"/>
      <c r="BJ834" s="55"/>
      <c r="BK834" s="55"/>
      <c r="BL834" s="55"/>
      <c r="BM834" s="55"/>
      <c r="BN834" s="55"/>
      <c r="BO834" s="55"/>
      <c r="BP834" s="55"/>
      <c r="BQ834" s="55"/>
      <c r="BR834" s="55"/>
    </row>
    <row r="835" spans="3:70" x14ac:dyDescent="0.4">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c r="AP835" s="55"/>
      <c r="AQ835" s="55"/>
      <c r="AR835" s="55"/>
      <c r="AS835" s="55"/>
      <c r="AT835" s="55"/>
      <c r="AU835" s="55"/>
      <c r="AV835" s="55"/>
      <c r="AW835" s="55"/>
      <c r="AX835" s="55"/>
      <c r="AY835" s="55"/>
      <c r="AZ835" s="55"/>
      <c r="BA835" s="55"/>
      <c r="BB835" s="55"/>
      <c r="BC835" s="55"/>
      <c r="BD835" s="55"/>
      <c r="BE835" s="55"/>
      <c r="BF835" s="55"/>
      <c r="BG835" s="55"/>
      <c r="BH835" s="55"/>
      <c r="BI835" s="55"/>
      <c r="BJ835" s="55"/>
      <c r="BK835" s="55"/>
      <c r="BL835" s="55"/>
      <c r="BM835" s="55"/>
      <c r="BN835" s="55"/>
      <c r="BO835" s="55"/>
      <c r="BP835" s="55"/>
      <c r="BQ835" s="55"/>
      <c r="BR835" s="55"/>
    </row>
    <row r="836" spans="3:70" x14ac:dyDescent="0.4">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row>
    <row r="837" spans="3:70" x14ac:dyDescent="0.4">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c r="AG837" s="55"/>
      <c r="AH837" s="55"/>
      <c r="AI837" s="55"/>
      <c r="AJ837" s="55"/>
      <c r="AK837" s="55"/>
      <c r="AL837" s="55"/>
      <c r="AM837" s="55"/>
      <c r="AN837" s="55"/>
      <c r="AO837" s="55"/>
      <c r="AP837" s="55"/>
      <c r="AQ837" s="55"/>
      <c r="AR837" s="55"/>
      <c r="AS837" s="55"/>
      <c r="AT837" s="55"/>
      <c r="AU837" s="55"/>
      <c r="AV837" s="55"/>
      <c r="AW837" s="55"/>
      <c r="AX837" s="55"/>
      <c r="AY837" s="55"/>
      <c r="AZ837" s="55"/>
      <c r="BA837" s="55"/>
      <c r="BB837" s="55"/>
      <c r="BC837" s="55"/>
      <c r="BD837" s="55"/>
      <c r="BE837" s="55"/>
      <c r="BF837" s="55"/>
      <c r="BG837" s="55"/>
      <c r="BH837" s="55"/>
      <c r="BI837" s="55"/>
      <c r="BJ837" s="55"/>
      <c r="BK837" s="55"/>
      <c r="BL837" s="55"/>
      <c r="BM837" s="55"/>
      <c r="BN837" s="55"/>
      <c r="BO837" s="55"/>
      <c r="BP837" s="55"/>
      <c r="BQ837" s="55"/>
      <c r="BR837" s="55"/>
    </row>
    <row r="838" spans="3:70" x14ac:dyDescent="0.4">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c r="AG838" s="55"/>
      <c r="AH838" s="55"/>
      <c r="AI838" s="55"/>
      <c r="AJ838" s="55"/>
      <c r="AK838" s="55"/>
      <c r="AL838" s="55"/>
      <c r="AM838" s="55"/>
      <c r="AN838" s="55"/>
      <c r="AO838" s="55"/>
      <c r="AP838" s="55"/>
      <c r="AQ838" s="55"/>
      <c r="AR838" s="55"/>
      <c r="AS838" s="55"/>
      <c r="AT838" s="55"/>
      <c r="AU838" s="55"/>
      <c r="AV838" s="55"/>
      <c r="AW838" s="55"/>
      <c r="AX838" s="55"/>
      <c r="AY838" s="55"/>
      <c r="AZ838" s="55"/>
      <c r="BA838" s="55"/>
      <c r="BB838" s="55"/>
      <c r="BC838" s="55"/>
      <c r="BD838" s="55"/>
      <c r="BE838" s="55"/>
      <c r="BF838" s="55"/>
      <c r="BG838" s="55"/>
      <c r="BH838" s="55"/>
      <c r="BI838" s="55"/>
      <c r="BJ838" s="55"/>
      <c r="BK838" s="55"/>
      <c r="BL838" s="55"/>
      <c r="BM838" s="55"/>
      <c r="BN838" s="55"/>
      <c r="BO838" s="55"/>
      <c r="BP838" s="55"/>
      <c r="BQ838" s="55"/>
      <c r="BR838" s="55"/>
    </row>
    <row r="839" spans="3:70" x14ac:dyDescent="0.4">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c r="AG839" s="55"/>
      <c r="AH839" s="55"/>
      <c r="AI839" s="55"/>
      <c r="AJ839" s="55"/>
      <c r="AK839" s="55"/>
      <c r="AL839" s="55"/>
      <c r="AM839" s="55"/>
      <c r="AN839" s="55"/>
      <c r="AO839" s="55"/>
      <c r="AP839" s="55"/>
      <c r="AQ839" s="55"/>
      <c r="AR839" s="55"/>
      <c r="AS839" s="55"/>
      <c r="AT839" s="55"/>
      <c r="AU839" s="55"/>
      <c r="AV839" s="55"/>
      <c r="AW839" s="55"/>
      <c r="AX839" s="55"/>
      <c r="AY839" s="55"/>
      <c r="AZ839" s="55"/>
      <c r="BA839" s="55"/>
      <c r="BB839" s="55"/>
      <c r="BC839" s="55"/>
      <c r="BD839" s="55"/>
      <c r="BE839" s="55"/>
      <c r="BF839" s="55"/>
      <c r="BG839" s="55"/>
      <c r="BH839" s="55"/>
      <c r="BI839" s="55"/>
      <c r="BJ839" s="55"/>
      <c r="BK839" s="55"/>
      <c r="BL839" s="55"/>
      <c r="BM839" s="55"/>
      <c r="BN839" s="55"/>
      <c r="BO839" s="55"/>
      <c r="BP839" s="55"/>
      <c r="BQ839" s="55"/>
      <c r="BR839" s="55"/>
    </row>
    <row r="840" spans="3:70" x14ac:dyDescent="0.4">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c r="AG840" s="55"/>
      <c r="AH840" s="55"/>
      <c r="AI840" s="55"/>
      <c r="AJ840" s="55"/>
      <c r="AK840" s="55"/>
      <c r="AL840" s="55"/>
      <c r="AM840" s="55"/>
      <c r="AN840" s="55"/>
      <c r="AO840" s="55"/>
      <c r="AP840" s="55"/>
      <c r="AQ840" s="55"/>
      <c r="AR840" s="55"/>
      <c r="AS840" s="55"/>
      <c r="AT840" s="55"/>
      <c r="AU840" s="55"/>
      <c r="AV840" s="55"/>
      <c r="AW840" s="55"/>
      <c r="AX840" s="55"/>
      <c r="AY840" s="55"/>
      <c r="AZ840" s="55"/>
      <c r="BA840" s="55"/>
      <c r="BB840" s="55"/>
      <c r="BC840" s="55"/>
      <c r="BD840" s="55"/>
      <c r="BE840" s="55"/>
      <c r="BF840" s="55"/>
      <c r="BG840" s="55"/>
      <c r="BH840" s="55"/>
      <c r="BI840" s="55"/>
      <c r="BJ840" s="55"/>
      <c r="BK840" s="55"/>
      <c r="BL840" s="55"/>
      <c r="BM840" s="55"/>
      <c r="BN840" s="55"/>
      <c r="BO840" s="55"/>
      <c r="BP840" s="55"/>
      <c r="BQ840" s="55"/>
      <c r="BR840" s="55"/>
    </row>
    <row r="841" spans="3:70" x14ac:dyDescent="0.4">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c r="AG841" s="55"/>
      <c r="AH841" s="55"/>
      <c r="AI841" s="55"/>
      <c r="AJ841" s="55"/>
      <c r="AK841" s="55"/>
      <c r="AL841" s="55"/>
      <c r="AM841" s="55"/>
      <c r="AN841" s="55"/>
      <c r="AO841" s="55"/>
      <c r="AP841" s="55"/>
      <c r="AQ841" s="55"/>
      <c r="AR841" s="55"/>
      <c r="AS841" s="55"/>
      <c r="AT841" s="55"/>
      <c r="AU841" s="55"/>
      <c r="AV841" s="55"/>
      <c r="AW841" s="55"/>
      <c r="AX841" s="55"/>
      <c r="AY841" s="55"/>
      <c r="AZ841" s="55"/>
      <c r="BA841" s="55"/>
      <c r="BB841" s="55"/>
      <c r="BC841" s="55"/>
      <c r="BD841" s="55"/>
      <c r="BE841" s="55"/>
      <c r="BF841" s="55"/>
      <c r="BG841" s="55"/>
      <c r="BH841" s="55"/>
      <c r="BI841" s="55"/>
      <c r="BJ841" s="55"/>
      <c r="BK841" s="55"/>
      <c r="BL841" s="55"/>
      <c r="BM841" s="55"/>
      <c r="BN841" s="55"/>
      <c r="BO841" s="55"/>
      <c r="BP841" s="55"/>
      <c r="BQ841" s="55"/>
      <c r="BR841" s="55"/>
    </row>
    <row r="842" spans="3:70" x14ac:dyDescent="0.4">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c r="AG842" s="55"/>
      <c r="AH842" s="55"/>
      <c r="AI842" s="55"/>
      <c r="AJ842" s="55"/>
      <c r="AK842" s="55"/>
      <c r="AL842" s="55"/>
      <c r="AM842" s="55"/>
      <c r="AN842" s="55"/>
      <c r="AO842" s="55"/>
      <c r="AP842" s="55"/>
      <c r="AQ842" s="55"/>
      <c r="AR842" s="55"/>
      <c r="AS842" s="55"/>
      <c r="AT842" s="55"/>
      <c r="AU842" s="55"/>
      <c r="AV842" s="55"/>
      <c r="AW842" s="55"/>
      <c r="AX842" s="55"/>
      <c r="AY842" s="55"/>
      <c r="AZ842" s="55"/>
      <c r="BA842" s="55"/>
      <c r="BB842" s="55"/>
      <c r="BC842" s="55"/>
      <c r="BD842" s="55"/>
      <c r="BE842" s="55"/>
      <c r="BF842" s="55"/>
      <c r="BG842" s="55"/>
      <c r="BH842" s="55"/>
      <c r="BI842" s="55"/>
      <c r="BJ842" s="55"/>
      <c r="BK842" s="55"/>
      <c r="BL842" s="55"/>
      <c r="BM842" s="55"/>
      <c r="BN842" s="55"/>
      <c r="BO842" s="55"/>
      <c r="BP842" s="55"/>
      <c r="BQ842" s="55"/>
      <c r="BR842" s="55"/>
    </row>
    <row r="843" spans="3:70" x14ac:dyDescent="0.4">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c r="AG843" s="55"/>
      <c r="AH843" s="55"/>
      <c r="AI843" s="55"/>
      <c r="AJ843" s="55"/>
      <c r="AK843" s="55"/>
      <c r="AL843" s="55"/>
      <c r="AM843" s="55"/>
      <c r="AN843" s="55"/>
      <c r="AO843" s="55"/>
      <c r="AP843" s="55"/>
      <c r="AQ843" s="55"/>
      <c r="AR843" s="55"/>
      <c r="AS843" s="55"/>
      <c r="AT843" s="55"/>
      <c r="AU843" s="55"/>
      <c r="AV843" s="55"/>
      <c r="AW843" s="55"/>
      <c r="AX843" s="55"/>
      <c r="AY843" s="55"/>
      <c r="AZ843" s="55"/>
      <c r="BA843" s="55"/>
      <c r="BB843" s="55"/>
      <c r="BC843" s="55"/>
      <c r="BD843" s="55"/>
      <c r="BE843" s="55"/>
      <c r="BF843" s="55"/>
      <c r="BG843" s="55"/>
      <c r="BH843" s="55"/>
      <c r="BI843" s="55"/>
      <c r="BJ843" s="55"/>
      <c r="BK843" s="55"/>
      <c r="BL843" s="55"/>
      <c r="BM843" s="55"/>
      <c r="BN843" s="55"/>
      <c r="BO843" s="55"/>
      <c r="BP843" s="55"/>
      <c r="BQ843" s="55"/>
      <c r="BR843" s="55"/>
    </row>
    <row r="844" spans="3:70" x14ac:dyDescent="0.4">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c r="AG844" s="55"/>
      <c r="AH844" s="55"/>
      <c r="AI844" s="55"/>
      <c r="AJ844" s="55"/>
      <c r="AK844" s="55"/>
      <c r="AL844" s="55"/>
      <c r="AM844" s="55"/>
      <c r="AN844" s="55"/>
      <c r="AO844" s="55"/>
      <c r="AP844" s="55"/>
      <c r="AQ844" s="55"/>
      <c r="AR844" s="55"/>
      <c r="AS844" s="55"/>
      <c r="AT844" s="55"/>
      <c r="AU844" s="55"/>
      <c r="AV844" s="55"/>
      <c r="AW844" s="55"/>
      <c r="AX844" s="55"/>
      <c r="AY844" s="55"/>
      <c r="AZ844" s="55"/>
      <c r="BA844" s="55"/>
      <c r="BB844" s="55"/>
      <c r="BC844" s="55"/>
      <c r="BD844" s="55"/>
      <c r="BE844" s="55"/>
      <c r="BF844" s="55"/>
      <c r="BG844" s="55"/>
      <c r="BH844" s="55"/>
      <c r="BI844" s="55"/>
      <c r="BJ844" s="55"/>
      <c r="BK844" s="55"/>
      <c r="BL844" s="55"/>
      <c r="BM844" s="55"/>
      <c r="BN844" s="55"/>
      <c r="BO844" s="55"/>
      <c r="BP844" s="55"/>
      <c r="BQ844" s="55"/>
      <c r="BR844" s="55"/>
    </row>
    <row r="845" spans="3:70" x14ac:dyDescent="0.4">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row>
    <row r="846" spans="3:70" x14ac:dyDescent="0.4">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row>
    <row r="847" spans="3:70" x14ac:dyDescent="0.4">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c r="AG847" s="55"/>
      <c r="AH847" s="55"/>
      <c r="AI847" s="55"/>
      <c r="AJ847" s="55"/>
      <c r="AK847" s="55"/>
      <c r="AL847" s="55"/>
      <c r="AM847" s="55"/>
      <c r="AN847" s="55"/>
      <c r="AO847" s="55"/>
      <c r="AP847" s="55"/>
      <c r="AQ847" s="55"/>
      <c r="AR847" s="55"/>
      <c r="AS847" s="55"/>
      <c r="AT847" s="55"/>
      <c r="AU847" s="55"/>
      <c r="AV847" s="55"/>
      <c r="AW847" s="55"/>
      <c r="AX847" s="55"/>
      <c r="AY847" s="55"/>
      <c r="AZ847" s="55"/>
      <c r="BA847" s="55"/>
      <c r="BB847" s="55"/>
      <c r="BC847" s="55"/>
      <c r="BD847" s="55"/>
      <c r="BE847" s="55"/>
      <c r="BF847" s="55"/>
      <c r="BG847" s="55"/>
      <c r="BH847" s="55"/>
      <c r="BI847" s="55"/>
      <c r="BJ847" s="55"/>
      <c r="BK847" s="55"/>
      <c r="BL847" s="55"/>
      <c r="BM847" s="55"/>
      <c r="BN847" s="55"/>
      <c r="BO847" s="55"/>
      <c r="BP847" s="55"/>
      <c r="BQ847" s="55"/>
      <c r="BR847" s="55"/>
    </row>
    <row r="848" spans="3:70" x14ac:dyDescent="0.4">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c r="AG848" s="55"/>
      <c r="AH848" s="55"/>
      <c r="AI848" s="55"/>
      <c r="AJ848" s="55"/>
      <c r="AK848" s="55"/>
      <c r="AL848" s="55"/>
      <c r="AM848" s="55"/>
      <c r="AN848" s="55"/>
      <c r="AO848" s="55"/>
      <c r="AP848" s="55"/>
      <c r="AQ848" s="55"/>
      <c r="AR848" s="55"/>
      <c r="AS848" s="55"/>
      <c r="AT848" s="55"/>
      <c r="AU848" s="55"/>
      <c r="AV848" s="55"/>
      <c r="AW848" s="55"/>
      <c r="AX848" s="55"/>
      <c r="AY848" s="55"/>
      <c r="AZ848" s="55"/>
      <c r="BA848" s="55"/>
      <c r="BB848" s="55"/>
      <c r="BC848" s="55"/>
      <c r="BD848" s="55"/>
      <c r="BE848" s="55"/>
      <c r="BF848" s="55"/>
      <c r="BG848" s="55"/>
      <c r="BH848" s="55"/>
      <c r="BI848" s="55"/>
      <c r="BJ848" s="55"/>
      <c r="BK848" s="55"/>
      <c r="BL848" s="55"/>
      <c r="BM848" s="55"/>
      <c r="BN848" s="55"/>
      <c r="BO848" s="55"/>
      <c r="BP848" s="55"/>
      <c r="BQ848" s="55"/>
      <c r="BR848" s="55"/>
    </row>
    <row r="849" spans="3:70" x14ac:dyDescent="0.4">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c r="AG849" s="55"/>
      <c r="AH849" s="55"/>
      <c r="AI849" s="55"/>
      <c r="AJ849" s="55"/>
      <c r="AK849" s="55"/>
      <c r="AL849" s="55"/>
      <c r="AM849" s="55"/>
      <c r="AN849" s="55"/>
      <c r="AO849" s="55"/>
      <c r="AP849" s="55"/>
      <c r="AQ849" s="55"/>
      <c r="AR849" s="55"/>
      <c r="AS849" s="55"/>
      <c r="AT849" s="55"/>
      <c r="AU849" s="55"/>
      <c r="AV849" s="55"/>
      <c r="AW849" s="55"/>
      <c r="AX849" s="55"/>
      <c r="AY849" s="55"/>
      <c r="AZ849" s="55"/>
      <c r="BA849" s="55"/>
      <c r="BB849" s="55"/>
      <c r="BC849" s="55"/>
      <c r="BD849" s="55"/>
      <c r="BE849" s="55"/>
      <c r="BF849" s="55"/>
      <c r="BG849" s="55"/>
      <c r="BH849" s="55"/>
      <c r="BI849" s="55"/>
      <c r="BJ849" s="55"/>
      <c r="BK849" s="55"/>
      <c r="BL849" s="55"/>
      <c r="BM849" s="55"/>
      <c r="BN849" s="55"/>
      <c r="BO849" s="55"/>
      <c r="BP849" s="55"/>
      <c r="BQ849" s="55"/>
      <c r="BR849" s="55"/>
    </row>
    <row r="850" spans="3:70" x14ac:dyDescent="0.4">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c r="AG850" s="55"/>
      <c r="AH850" s="55"/>
      <c r="AI850" s="55"/>
      <c r="AJ850" s="55"/>
      <c r="AK850" s="55"/>
      <c r="AL850" s="55"/>
      <c r="AM850" s="55"/>
      <c r="AN850" s="55"/>
      <c r="AO850" s="55"/>
      <c r="AP850" s="55"/>
      <c r="AQ850" s="55"/>
      <c r="AR850" s="55"/>
      <c r="AS850" s="55"/>
      <c r="AT850" s="55"/>
      <c r="AU850" s="55"/>
      <c r="AV850" s="55"/>
      <c r="AW850" s="55"/>
      <c r="AX850" s="55"/>
      <c r="AY850" s="55"/>
      <c r="AZ850" s="55"/>
      <c r="BA850" s="55"/>
      <c r="BB850" s="55"/>
      <c r="BC850" s="55"/>
      <c r="BD850" s="55"/>
      <c r="BE850" s="55"/>
      <c r="BF850" s="55"/>
      <c r="BG850" s="55"/>
      <c r="BH850" s="55"/>
      <c r="BI850" s="55"/>
      <c r="BJ850" s="55"/>
      <c r="BK850" s="55"/>
      <c r="BL850" s="55"/>
      <c r="BM850" s="55"/>
      <c r="BN850" s="55"/>
      <c r="BO850" s="55"/>
      <c r="BP850" s="55"/>
      <c r="BQ850" s="55"/>
      <c r="BR850" s="55"/>
    </row>
    <row r="851" spans="3:70" x14ac:dyDescent="0.4">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c r="AG851" s="55"/>
      <c r="AH851" s="55"/>
      <c r="AI851" s="55"/>
      <c r="AJ851" s="55"/>
      <c r="AK851" s="55"/>
      <c r="AL851" s="55"/>
      <c r="AM851" s="55"/>
      <c r="AN851" s="55"/>
      <c r="AO851" s="55"/>
      <c r="AP851" s="55"/>
      <c r="AQ851" s="55"/>
      <c r="AR851" s="55"/>
      <c r="AS851" s="55"/>
      <c r="AT851" s="55"/>
      <c r="AU851" s="55"/>
      <c r="AV851" s="55"/>
      <c r="AW851" s="55"/>
      <c r="AX851" s="55"/>
      <c r="AY851" s="55"/>
      <c r="AZ851" s="55"/>
      <c r="BA851" s="55"/>
      <c r="BB851" s="55"/>
      <c r="BC851" s="55"/>
      <c r="BD851" s="55"/>
      <c r="BE851" s="55"/>
      <c r="BF851" s="55"/>
      <c r="BG851" s="55"/>
      <c r="BH851" s="55"/>
      <c r="BI851" s="55"/>
      <c r="BJ851" s="55"/>
      <c r="BK851" s="55"/>
      <c r="BL851" s="55"/>
      <c r="BM851" s="55"/>
      <c r="BN851" s="55"/>
      <c r="BO851" s="55"/>
      <c r="BP851" s="55"/>
      <c r="BQ851" s="55"/>
      <c r="BR851" s="55"/>
    </row>
    <row r="852" spans="3:70" x14ac:dyDescent="0.4">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c r="AG852" s="55"/>
      <c r="AH852" s="55"/>
      <c r="AI852" s="55"/>
      <c r="AJ852" s="55"/>
      <c r="AK852" s="55"/>
      <c r="AL852" s="55"/>
      <c r="AM852" s="55"/>
      <c r="AN852" s="55"/>
      <c r="AO852" s="55"/>
      <c r="AP852" s="55"/>
      <c r="AQ852" s="55"/>
      <c r="AR852" s="55"/>
      <c r="AS852" s="55"/>
      <c r="AT852" s="55"/>
      <c r="AU852" s="55"/>
      <c r="AV852" s="55"/>
      <c r="AW852" s="55"/>
      <c r="AX852" s="55"/>
      <c r="AY852" s="55"/>
      <c r="AZ852" s="55"/>
      <c r="BA852" s="55"/>
      <c r="BB852" s="55"/>
      <c r="BC852" s="55"/>
      <c r="BD852" s="55"/>
      <c r="BE852" s="55"/>
      <c r="BF852" s="55"/>
      <c r="BG852" s="55"/>
      <c r="BH852" s="55"/>
      <c r="BI852" s="55"/>
      <c r="BJ852" s="55"/>
      <c r="BK852" s="55"/>
      <c r="BL852" s="55"/>
      <c r="BM852" s="55"/>
      <c r="BN852" s="55"/>
      <c r="BO852" s="55"/>
      <c r="BP852" s="55"/>
      <c r="BQ852" s="55"/>
      <c r="BR852" s="55"/>
    </row>
    <row r="853" spans="3:70" x14ac:dyDescent="0.4">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c r="AG853" s="55"/>
      <c r="AH853" s="55"/>
      <c r="AI853" s="55"/>
      <c r="AJ853" s="55"/>
      <c r="AK853" s="55"/>
      <c r="AL853" s="55"/>
      <c r="AM853" s="55"/>
      <c r="AN853" s="55"/>
      <c r="AO853" s="55"/>
      <c r="AP853" s="55"/>
      <c r="AQ853" s="55"/>
      <c r="AR853" s="55"/>
      <c r="AS853" s="55"/>
      <c r="AT853" s="55"/>
      <c r="AU853" s="55"/>
      <c r="AV853" s="55"/>
      <c r="AW853" s="55"/>
      <c r="AX853" s="55"/>
      <c r="AY853" s="55"/>
      <c r="AZ853" s="55"/>
      <c r="BA853" s="55"/>
      <c r="BB853" s="55"/>
      <c r="BC853" s="55"/>
      <c r="BD853" s="55"/>
      <c r="BE853" s="55"/>
      <c r="BF853" s="55"/>
      <c r="BG853" s="55"/>
      <c r="BH853" s="55"/>
      <c r="BI853" s="55"/>
      <c r="BJ853" s="55"/>
      <c r="BK853" s="55"/>
      <c r="BL853" s="55"/>
      <c r="BM853" s="55"/>
      <c r="BN853" s="55"/>
      <c r="BO853" s="55"/>
      <c r="BP853" s="55"/>
      <c r="BQ853" s="55"/>
      <c r="BR853" s="55"/>
    </row>
    <row r="854" spans="3:70" x14ac:dyDescent="0.4">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c r="AG854" s="55"/>
      <c r="AH854" s="55"/>
      <c r="AI854" s="55"/>
      <c r="AJ854" s="55"/>
      <c r="AK854" s="55"/>
      <c r="AL854" s="55"/>
      <c r="AM854" s="55"/>
      <c r="AN854" s="55"/>
      <c r="AO854" s="55"/>
      <c r="AP854" s="55"/>
      <c r="AQ854" s="55"/>
      <c r="AR854" s="55"/>
      <c r="AS854" s="55"/>
      <c r="AT854" s="55"/>
      <c r="AU854" s="55"/>
      <c r="AV854" s="55"/>
      <c r="AW854" s="55"/>
      <c r="AX854" s="55"/>
      <c r="AY854" s="55"/>
      <c r="AZ854" s="55"/>
      <c r="BA854" s="55"/>
      <c r="BB854" s="55"/>
      <c r="BC854" s="55"/>
      <c r="BD854" s="55"/>
      <c r="BE854" s="55"/>
      <c r="BF854" s="55"/>
      <c r="BG854" s="55"/>
      <c r="BH854" s="55"/>
      <c r="BI854" s="55"/>
      <c r="BJ854" s="55"/>
      <c r="BK854" s="55"/>
      <c r="BL854" s="55"/>
      <c r="BM854" s="55"/>
      <c r="BN854" s="55"/>
      <c r="BO854" s="55"/>
      <c r="BP854" s="55"/>
      <c r="BQ854" s="55"/>
      <c r="BR854" s="55"/>
    </row>
    <row r="855" spans="3:70" x14ac:dyDescent="0.4">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c r="AG855" s="55"/>
      <c r="AH855" s="55"/>
      <c r="AI855" s="55"/>
      <c r="AJ855" s="55"/>
      <c r="AK855" s="55"/>
      <c r="AL855" s="55"/>
      <c r="AM855" s="55"/>
      <c r="AN855" s="55"/>
      <c r="AO855" s="55"/>
      <c r="AP855" s="55"/>
      <c r="AQ855" s="55"/>
      <c r="AR855" s="55"/>
      <c r="AS855" s="55"/>
      <c r="AT855" s="55"/>
      <c r="AU855" s="55"/>
      <c r="AV855" s="55"/>
      <c r="AW855" s="55"/>
      <c r="AX855" s="55"/>
      <c r="AY855" s="55"/>
      <c r="AZ855" s="55"/>
      <c r="BA855" s="55"/>
      <c r="BB855" s="55"/>
      <c r="BC855" s="55"/>
      <c r="BD855" s="55"/>
      <c r="BE855" s="55"/>
      <c r="BF855" s="55"/>
      <c r="BG855" s="55"/>
      <c r="BH855" s="55"/>
      <c r="BI855" s="55"/>
      <c r="BJ855" s="55"/>
      <c r="BK855" s="55"/>
      <c r="BL855" s="55"/>
      <c r="BM855" s="55"/>
      <c r="BN855" s="55"/>
      <c r="BO855" s="55"/>
      <c r="BP855" s="55"/>
      <c r="BQ855" s="55"/>
      <c r="BR855" s="55"/>
    </row>
    <row r="856" spans="3:70" x14ac:dyDescent="0.4">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row>
    <row r="857" spans="3:70" x14ac:dyDescent="0.4">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c r="AG857" s="55"/>
      <c r="AH857" s="55"/>
      <c r="AI857" s="55"/>
      <c r="AJ857" s="55"/>
      <c r="AK857" s="55"/>
      <c r="AL857" s="55"/>
      <c r="AM857" s="55"/>
      <c r="AN857" s="55"/>
      <c r="AO857" s="55"/>
      <c r="AP857" s="55"/>
      <c r="AQ857" s="55"/>
      <c r="AR857" s="55"/>
      <c r="AS857" s="55"/>
      <c r="AT857" s="55"/>
      <c r="AU857" s="55"/>
      <c r="AV857" s="55"/>
      <c r="AW857" s="55"/>
      <c r="AX857" s="55"/>
      <c r="AY857" s="55"/>
      <c r="AZ857" s="55"/>
      <c r="BA857" s="55"/>
      <c r="BB857" s="55"/>
      <c r="BC857" s="55"/>
      <c r="BD857" s="55"/>
      <c r="BE857" s="55"/>
      <c r="BF857" s="55"/>
      <c r="BG857" s="55"/>
      <c r="BH857" s="55"/>
      <c r="BI857" s="55"/>
      <c r="BJ857" s="55"/>
      <c r="BK857" s="55"/>
      <c r="BL857" s="55"/>
      <c r="BM857" s="55"/>
      <c r="BN857" s="55"/>
      <c r="BO857" s="55"/>
      <c r="BP857" s="55"/>
      <c r="BQ857" s="55"/>
      <c r="BR857" s="55"/>
    </row>
    <row r="858" spans="3:70" x14ac:dyDescent="0.4">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c r="AG858" s="55"/>
      <c r="AH858" s="55"/>
      <c r="AI858" s="55"/>
      <c r="AJ858" s="55"/>
      <c r="AK858" s="55"/>
      <c r="AL858" s="55"/>
      <c r="AM858" s="55"/>
      <c r="AN858" s="55"/>
      <c r="AO858" s="55"/>
      <c r="AP858" s="55"/>
      <c r="AQ858" s="55"/>
      <c r="AR858" s="55"/>
      <c r="AS858" s="55"/>
      <c r="AT858" s="55"/>
      <c r="AU858" s="55"/>
      <c r="AV858" s="55"/>
      <c r="AW858" s="55"/>
      <c r="AX858" s="55"/>
      <c r="AY858" s="55"/>
      <c r="AZ858" s="55"/>
      <c r="BA858" s="55"/>
      <c r="BB858" s="55"/>
      <c r="BC858" s="55"/>
      <c r="BD858" s="55"/>
      <c r="BE858" s="55"/>
      <c r="BF858" s="55"/>
      <c r="BG858" s="55"/>
      <c r="BH858" s="55"/>
      <c r="BI858" s="55"/>
      <c r="BJ858" s="55"/>
      <c r="BK858" s="55"/>
      <c r="BL858" s="55"/>
      <c r="BM858" s="55"/>
      <c r="BN858" s="55"/>
      <c r="BO858" s="55"/>
      <c r="BP858" s="55"/>
      <c r="BQ858" s="55"/>
      <c r="BR858" s="55"/>
    </row>
    <row r="859" spans="3:70" x14ac:dyDescent="0.4">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c r="AG859" s="55"/>
      <c r="AH859" s="55"/>
      <c r="AI859" s="55"/>
      <c r="AJ859" s="55"/>
      <c r="AK859" s="55"/>
      <c r="AL859" s="55"/>
      <c r="AM859" s="55"/>
      <c r="AN859" s="55"/>
      <c r="AO859" s="55"/>
      <c r="AP859" s="55"/>
      <c r="AQ859" s="55"/>
      <c r="AR859" s="55"/>
      <c r="AS859" s="55"/>
      <c r="AT859" s="55"/>
      <c r="AU859" s="55"/>
      <c r="AV859" s="55"/>
      <c r="AW859" s="55"/>
      <c r="AX859" s="55"/>
      <c r="AY859" s="55"/>
      <c r="AZ859" s="55"/>
      <c r="BA859" s="55"/>
      <c r="BB859" s="55"/>
      <c r="BC859" s="55"/>
      <c r="BD859" s="55"/>
      <c r="BE859" s="55"/>
      <c r="BF859" s="55"/>
      <c r="BG859" s="55"/>
      <c r="BH859" s="55"/>
      <c r="BI859" s="55"/>
      <c r="BJ859" s="55"/>
      <c r="BK859" s="55"/>
      <c r="BL859" s="55"/>
      <c r="BM859" s="55"/>
      <c r="BN859" s="55"/>
      <c r="BO859" s="55"/>
      <c r="BP859" s="55"/>
      <c r="BQ859" s="55"/>
      <c r="BR859" s="55"/>
    </row>
    <row r="860" spans="3:70" x14ac:dyDescent="0.4">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c r="AG860" s="55"/>
      <c r="AH860" s="55"/>
      <c r="AI860" s="55"/>
      <c r="AJ860" s="55"/>
      <c r="AK860" s="55"/>
      <c r="AL860" s="55"/>
      <c r="AM860" s="55"/>
      <c r="AN860" s="55"/>
      <c r="AO860" s="55"/>
      <c r="AP860" s="55"/>
      <c r="AQ860" s="55"/>
      <c r="AR860" s="55"/>
      <c r="AS860" s="55"/>
      <c r="AT860" s="55"/>
      <c r="AU860" s="55"/>
      <c r="AV860" s="55"/>
      <c r="AW860" s="55"/>
      <c r="AX860" s="55"/>
      <c r="AY860" s="55"/>
      <c r="AZ860" s="55"/>
      <c r="BA860" s="55"/>
      <c r="BB860" s="55"/>
      <c r="BC860" s="55"/>
      <c r="BD860" s="55"/>
      <c r="BE860" s="55"/>
      <c r="BF860" s="55"/>
      <c r="BG860" s="55"/>
      <c r="BH860" s="55"/>
      <c r="BI860" s="55"/>
      <c r="BJ860" s="55"/>
      <c r="BK860" s="55"/>
      <c r="BL860" s="55"/>
      <c r="BM860" s="55"/>
      <c r="BN860" s="55"/>
      <c r="BO860" s="55"/>
      <c r="BP860" s="55"/>
      <c r="BQ860" s="55"/>
      <c r="BR860" s="55"/>
    </row>
    <row r="861" spans="3:70" x14ac:dyDescent="0.4">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c r="AG861" s="55"/>
      <c r="AH861" s="55"/>
      <c r="AI861" s="55"/>
      <c r="AJ861" s="55"/>
      <c r="AK861" s="55"/>
      <c r="AL861" s="55"/>
      <c r="AM861" s="55"/>
      <c r="AN861" s="55"/>
      <c r="AO861" s="55"/>
      <c r="AP861" s="55"/>
      <c r="AQ861" s="55"/>
      <c r="AR861" s="55"/>
      <c r="AS861" s="55"/>
      <c r="AT861" s="55"/>
      <c r="AU861" s="55"/>
      <c r="AV861" s="55"/>
      <c r="AW861" s="55"/>
      <c r="AX861" s="55"/>
      <c r="AY861" s="55"/>
      <c r="AZ861" s="55"/>
      <c r="BA861" s="55"/>
      <c r="BB861" s="55"/>
      <c r="BC861" s="55"/>
      <c r="BD861" s="55"/>
      <c r="BE861" s="55"/>
      <c r="BF861" s="55"/>
      <c r="BG861" s="55"/>
      <c r="BH861" s="55"/>
      <c r="BI861" s="55"/>
      <c r="BJ861" s="55"/>
      <c r="BK861" s="55"/>
      <c r="BL861" s="55"/>
      <c r="BM861" s="55"/>
      <c r="BN861" s="55"/>
      <c r="BO861" s="55"/>
      <c r="BP861" s="55"/>
      <c r="BQ861" s="55"/>
      <c r="BR861" s="55"/>
    </row>
    <row r="862" spans="3:70" x14ac:dyDescent="0.4">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c r="AG862" s="55"/>
      <c r="AH862" s="55"/>
      <c r="AI862" s="55"/>
      <c r="AJ862" s="55"/>
      <c r="AK862" s="55"/>
      <c r="AL862" s="55"/>
      <c r="AM862" s="55"/>
      <c r="AN862" s="55"/>
      <c r="AO862" s="55"/>
      <c r="AP862" s="55"/>
      <c r="AQ862" s="55"/>
      <c r="AR862" s="55"/>
      <c r="AS862" s="55"/>
      <c r="AT862" s="55"/>
      <c r="AU862" s="55"/>
      <c r="AV862" s="55"/>
      <c r="AW862" s="55"/>
      <c r="AX862" s="55"/>
      <c r="AY862" s="55"/>
      <c r="AZ862" s="55"/>
      <c r="BA862" s="55"/>
      <c r="BB862" s="55"/>
      <c r="BC862" s="55"/>
      <c r="BD862" s="55"/>
      <c r="BE862" s="55"/>
      <c r="BF862" s="55"/>
      <c r="BG862" s="55"/>
      <c r="BH862" s="55"/>
      <c r="BI862" s="55"/>
      <c r="BJ862" s="55"/>
      <c r="BK862" s="55"/>
      <c r="BL862" s="55"/>
      <c r="BM862" s="55"/>
      <c r="BN862" s="55"/>
      <c r="BO862" s="55"/>
      <c r="BP862" s="55"/>
      <c r="BQ862" s="55"/>
      <c r="BR862" s="55"/>
    </row>
    <row r="863" spans="3:70" x14ac:dyDescent="0.4">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c r="AG863" s="55"/>
      <c r="AH863" s="55"/>
      <c r="AI863" s="55"/>
      <c r="AJ863" s="55"/>
      <c r="AK863" s="55"/>
      <c r="AL863" s="55"/>
      <c r="AM863" s="55"/>
      <c r="AN863" s="55"/>
      <c r="AO863" s="55"/>
      <c r="AP863" s="55"/>
      <c r="AQ863" s="55"/>
      <c r="AR863" s="55"/>
      <c r="AS863" s="55"/>
      <c r="AT863" s="55"/>
      <c r="AU863" s="55"/>
      <c r="AV863" s="55"/>
      <c r="AW863" s="55"/>
      <c r="AX863" s="55"/>
      <c r="AY863" s="55"/>
      <c r="AZ863" s="55"/>
      <c r="BA863" s="55"/>
      <c r="BB863" s="55"/>
      <c r="BC863" s="55"/>
      <c r="BD863" s="55"/>
      <c r="BE863" s="55"/>
      <c r="BF863" s="55"/>
      <c r="BG863" s="55"/>
      <c r="BH863" s="55"/>
      <c r="BI863" s="55"/>
      <c r="BJ863" s="55"/>
      <c r="BK863" s="55"/>
      <c r="BL863" s="55"/>
      <c r="BM863" s="55"/>
      <c r="BN863" s="55"/>
      <c r="BO863" s="55"/>
      <c r="BP863" s="55"/>
      <c r="BQ863" s="55"/>
      <c r="BR863" s="55"/>
    </row>
    <row r="864" spans="3:70" x14ac:dyDescent="0.4">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c r="AG864" s="55"/>
      <c r="AH864" s="55"/>
      <c r="AI864" s="55"/>
      <c r="AJ864" s="55"/>
      <c r="AK864" s="55"/>
      <c r="AL864" s="55"/>
      <c r="AM864" s="55"/>
      <c r="AN864" s="55"/>
      <c r="AO864" s="55"/>
      <c r="AP864" s="55"/>
      <c r="AQ864" s="55"/>
      <c r="AR864" s="55"/>
      <c r="AS864" s="55"/>
      <c r="AT864" s="55"/>
      <c r="AU864" s="55"/>
      <c r="AV864" s="55"/>
      <c r="AW864" s="55"/>
      <c r="AX864" s="55"/>
      <c r="AY864" s="55"/>
      <c r="AZ864" s="55"/>
      <c r="BA864" s="55"/>
      <c r="BB864" s="55"/>
      <c r="BC864" s="55"/>
      <c r="BD864" s="55"/>
      <c r="BE864" s="55"/>
      <c r="BF864" s="55"/>
      <c r="BG864" s="55"/>
      <c r="BH864" s="55"/>
      <c r="BI864" s="55"/>
      <c r="BJ864" s="55"/>
      <c r="BK864" s="55"/>
      <c r="BL864" s="55"/>
      <c r="BM864" s="55"/>
      <c r="BN864" s="55"/>
      <c r="BO864" s="55"/>
      <c r="BP864" s="55"/>
      <c r="BQ864" s="55"/>
      <c r="BR864" s="55"/>
    </row>
    <row r="865" spans="3:70" x14ac:dyDescent="0.4">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c r="AG865" s="55"/>
      <c r="AH865" s="55"/>
      <c r="AI865" s="55"/>
      <c r="AJ865" s="55"/>
      <c r="AK865" s="55"/>
      <c r="AL865" s="55"/>
      <c r="AM865" s="55"/>
      <c r="AN865" s="55"/>
      <c r="AO865" s="55"/>
      <c r="AP865" s="55"/>
      <c r="AQ865" s="55"/>
      <c r="AR865" s="55"/>
      <c r="AS865" s="55"/>
      <c r="AT865" s="55"/>
      <c r="AU865" s="55"/>
      <c r="AV865" s="55"/>
      <c r="AW865" s="55"/>
      <c r="AX865" s="55"/>
      <c r="AY865" s="55"/>
      <c r="AZ865" s="55"/>
      <c r="BA865" s="55"/>
      <c r="BB865" s="55"/>
      <c r="BC865" s="55"/>
      <c r="BD865" s="55"/>
      <c r="BE865" s="55"/>
      <c r="BF865" s="55"/>
      <c r="BG865" s="55"/>
      <c r="BH865" s="55"/>
      <c r="BI865" s="55"/>
      <c r="BJ865" s="55"/>
      <c r="BK865" s="55"/>
      <c r="BL865" s="55"/>
      <c r="BM865" s="55"/>
      <c r="BN865" s="55"/>
      <c r="BO865" s="55"/>
      <c r="BP865" s="55"/>
      <c r="BQ865" s="55"/>
      <c r="BR865" s="55"/>
    </row>
    <row r="866" spans="3:70" x14ac:dyDescent="0.4">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c r="AG866" s="55"/>
      <c r="AH866" s="55"/>
      <c r="AI866" s="55"/>
      <c r="AJ866" s="55"/>
      <c r="AK866" s="55"/>
      <c r="AL866" s="55"/>
      <c r="AM866" s="55"/>
      <c r="AN866" s="55"/>
      <c r="AO866" s="55"/>
      <c r="AP866" s="55"/>
      <c r="AQ866" s="55"/>
      <c r="AR866" s="55"/>
      <c r="AS866" s="55"/>
      <c r="AT866" s="55"/>
      <c r="AU866" s="55"/>
      <c r="AV866" s="55"/>
      <c r="AW866" s="55"/>
      <c r="AX866" s="55"/>
      <c r="AY866" s="55"/>
      <c r="AZ866" s="55"/>
      <c r="BA866" s="55"/>
      <c r="BB866" s="55"/>
      <c r="BC866" s="55"/>
      <c r="BD866" s="55"/>
      <c r="BE866" s="55"/>
      <c r="BF866" s="55"/>
      <c r="BG866" s="55"/>
      <c r="BH866" s="55"/>
      <c r="BI866" s="55"/>
      <c r="BJ866" s="55"/>
      <c r="BK866" s="55"/>
      <c r="BL866" s="55"/>
      <c r="BM866" s="55"/>
      <c r="BN866" s="55"/>
      <c r="BO866" s="55"/>
      <c r="BP866" s="55"/>
      <c r="BQ866" s="55"/>
      <c r="BR866" s="55"/>
    </row>
    <row r="867" spans="3:70" x14ac:dyDescent="0.4">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c r="AG867" s="55"/>
      <c r="AH867" s="55"/>
      <c r="AI867" s="55"/>
      <c r="AJ867" s="55"/>
      <c r="AK867" s="55"/>
      <c r="AL867" s="55"/>
      <c r="AM867" s="55"/>
      <c r="AN867" s="55"/>
      <c r="AO867" s="55"/>
      <c r="AP867" s="55"/>
      <c r="AQ867" s="55"/>
      <c r="AR867" s="55"/>
      <c r="AS867" s="55"/>
      <c r="AT867" s="55"/>
      <c r="AU867" s="55"/>
      <c r="AV867" s="55"/>
      <c r="AW867" s="55"/>
      <c r="AX867" s="55"/>
      <c r="AY867" s="55"/>
      <c r="AZ867" s="55"/>
      <c r="BA867" s="55"/>
      <c r="BB867" s="55"/>
      <c r="BC867" s="55"/>
      <c r="BD867" s="55"/>
      <c r="BE867" s="55"/>
      <c r="BF867" s="55"/>
      <c r="BG867" s="55"/>
      <c r="BH867" s="55"/>
      <c r="BI867" s="55"/>
      <c r="BJ867" s="55"/>
      <c r="BK867" s="55"/>
      <c r="BL867" s="55"/>
      <c r="BM867" s="55"/>
      <c r="BN867" s="55"/>
      <c r="BO867" s="55"/>
      <c r="BP867" s="55"/>
      <c r="BQ867" s="55"/>
      <c r="BR867" s="55"/>
    </row>
    <row r="868" spans="3:70" x14ac:dyDescent="0.4">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c r="AG868" s="55"/>
      <c r="AH868" s="55"/>
      <c r="AI868" s="55"/>
      <c r="AJ868" s="55"/>
      <c r="AK868" s="55"/>
      <c r="AL868" s="55"/>
      <c r="AM868" s="55"/>
      <c r="AN868" s="55"/>
      <c r="AO868" s="55"/>
      <c r="AP868" s="55"/>
      <c r="AQ868" s="55"/>
      <c r="AR868" s="55"/>
      <c r="AS868" s="55"/>
      <c r="AT868" s="55"/>
      <c r="AU868" s="55"/>
      <c r="AV868" s="55"/>
      <c r="AW868" s="55"/>
      <c r="AX868" s="55"/>
      <c r="AY868" s="55"/>
      <c r="AZ868" s="55"/>
      <c r="BA868" s="55"/>
      <c r="BB868" s="55"/>
      <c r="BC868" s="55"/>
      <c r="BD868" s="55"/>
      <c r="BE868" s="55"/>
      <c r="BF868" s="55"/>
      <c r="BG868" s="55"/>
      <c r="BH868" s="55"/>
      <c r="BI868" s="55"/>
      <c r="BJ868" s="55"/>
      <c r="BK868" s="55"/>
      <c r="BL868" s="55"/>
      <c r="BM868" s="55"/>
      <c r="BN868" s="55"/>
      <c r="BO868" s="55"/>
      <c r="BP868" s="55"/>
      <c r="BQ868" s="55"/>
      <c r="BR868" s="55"/>
    </row>
    <row r="869" spans="3:70" x14ac:dyDescent="0.4">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c r="AG869" s="55"/>
      <c r="AH869" s="55"/>
      <c r="AI869" s="55"/>
      <c r="AJ869" s="55"/>
      <c r="AK869" s="55"/>
      <c r="AL869" s="55"/>
      <c r="AM869" s="55"/>
      <c r="AN869" s="55"/>
      <c r="AO869" s="55"/>
      <c r="AP869" s="55"/>
      <c r="AQ869" s="55"/>
      <c r="AR869" s="55"/>
      <c r="AS869" s="55"/>
      <c r="AT869" s="55"/>
      <c r="AU869" s="55"/>
      <c r="AV869" s="55"/>
      <c r="AW869" s="55"/>
      <c r="AX869" s="55"/>
      <c r="AY869" s="55"/>
      <c r="AZ869" s="55"/>
      <c r="BA869" s="55"/>
      <c r="BB869" s="55"/>
      <c r="BC869" s="55"/>
      <c r="BD869" s="55"/>
      <c r="BE869" s="55"/>
      <c r="BF869" s="55"/>
      <c r="BG869" s="55"/>
      <c r="BH869" s="55"/>
      <c r="BI869" s="55"/>
      <c r="BJ869" s="55"/>
      <c r="BK869" s="55"/>
      <c r="BL869" s="55"/>
      <c r="BM869" s="55"/>
      <c r="BN869" s="55"/>
      <c r="BO869" s="55"/>
      <c r="BP869" s="55"/>
      <c r="BQ869" s="55"/>
      <c r="BR869" s="55"/>
    </row>
    <row r="870" spans="3:70" x14ac:dyDescent="0.4">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c r="AG870" s="55"/>
      <c r="AH870" s="55"/>
      <c r="AI870" s="55"/>
      <c r="AJ870" s="55"/>
      <c r="AK870" s="55"/>
      <c r="AL870" s="55"/>
      <c r="AM870" s="55"/>
      <c r="AN870" s="55"/>
      <c r="AO870" s="55"/>
      <c r="AP870" s="55"/>
      <c r="AQ870" s="55"/>
      <c r="AR870" s="55"/>
      <c r="AS870" s="55"/>
      <c r="AT870" s="55"/>
      <c r="AU870" s="55"/>
      <c r="AV870" s="55"/>
      <c r="AW870" s="55"/>
      <c r="AX870" s="55"/>
      <c r="AY870" s="55"/>
      <c r="AZ870" s="55"/>
      <c r="BA870" s="55"/>
      <c r="BB870" s="55"/>
      <c r="BC870" s="55"/>
      <c r="BD870" s="55"/>
      <c r="BE870" s="55"/>
      <c r="BF870" s="55"/>
      <c r="BG870" s="55"/>
      <c r="BH870" s="55"/>
      <c r="BI870" s="55"/>
      <c r="BJ870" s="55"/>
      <c r="BK870" s="55"/>
      <c r="BL870" s="55"/>
      <c r="BM870" s="55"/>
      <c r="BN870" s="55"/>
      <c r="BO870" s="55"/>
      <c r="BP870" s="55"/>
      <c r="BQ870" s="55"/>
      <c r="BR870" s="55"/>
    </row>
    <row r="871" spans="3:70" x14ac:dyDescent="0.4">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c r="AG871" s="55"/>
      <c r="AH871" s="55"/>
      <c r="AI871" s="55"/>
      <c r="AJ871" s="55"/>
      <c r="AK871" s="55"/>
      <c r="AL871" s="55"/>
      <c r="AM871" s="55"/>
      <c r="AN871" s="55"/>
      <c r="AO871" s="55"/>
      <c r="AP871" s="55"/>
      <c r="AQ871" s="55"/>
      <c r="AR871" s="55"/>
      <c r="AS871" s="55"/>
      <c r="AT871" s="55"/>
      <c r="AU871" s="55"/>
      <c r="AV871" s="55"/>
      <c r="AW871" s="55"/>
      <c r="AX871" s="55"/>
      <c r="AY871" s="55"/>
      <c r="AZ871" s="55"/>
      <c r="BA871" s="55"/>
      <c r="BB871" s="55"/>
      <c r="BC871" s="55"/>
      <c r="BD871" s="55"/>
      <c r="BE871" s="55"/>
      <c r="BF871" s="55"/>
      <c r="BG871" s="55"/>
      <c r="BH871" s="55"/>
      <c r="BI871" s="55"/>
      <c r="BJ871" s="55"/>
      <c r="BK871" s="55"/>
      <c r="BL871" s="55"/>
      <c r="BM871" s="55"/>
      <c r="BN871" s="55"/>
      <c r="BO871" s="55"/>
      <c r="BP871" s="55"/>
      <c r="BQ871" s="55"/>
      <c r="BR871" s="55"/>
    </row>
    <row r="872" spans="3:70" x14ac:dyDescent="0.4">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c r="AG872" s="55"/>
      <c r="AH872" s="55"/>
      <c r="AI872" s="55"/>
      <c r="AJ872" s="55"/>
      <c r="AK872" s="55"/>
      <c r="AL872" s="55"/>
      <c r="AM872" s="55"/>
      <c r="AN872" s="55"/>
      <c r="AO872" s="55"/>
      <c r="AP872" s="55"/>
      <c r="AQ872" s="55"/>
      <c r="AR872" s="55"/>
      <c r="AS872" s="55"/>
      <c r="AT872" s="55"/>
      <c r="AU872" s="55"/>
      <c r="AV872" s="55"/>
      <c r="AW872" s="55"/>
      <c r="AX872" s="55"/>
      <c r="AY872" s="55"/>
      <c r="AZ872" s="55"/>
      <c r="BA872" s="55"/>
      <c r="BB872" s="55"/>
      <c r="BC872" s="55"/>
      <c r="BD872" s="55"/>
      <c r="BE872" s="55"/>
      <c r="BF872" s="55"/>
      <c r="BG872" s="55"/>
      <c r="BH872" s="55"/>
      <c r="BI872" s="55"/>
      <c r="BJ872" s="55"/>
      <c r="BK872" s="55"/>
      <c r="BL872" s="55"/>
      <c r="BM872" s="55"/>
      <c r="BN872" s="55"/>
      <c r="BO872" s="55"/>
      <c r="BP872" s="55"/>
      <c r="BQ872" s="55"/>
      <c r="BR872" s="55"/>
    </row>
    <row r="873" spans="3:70" x14ac:dyDescent="0.4">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c r="AG873" s="55"/>
      <c r="AH873" s="55"/>
      <c r="AI873" s="55"/>
      <c r="AJ873" s="55"/>
      <c r="AK873" s="55"/>
      <c r="AL873" s="55"/>
      <c r="AM873" s="55"/>
      <c r="AN873" s="55"/>
      <c r="AO873" s="55"/>
      <c r="AP873" s="55"/>
      <c r="AQ873" s="55"/>
      <c r="AR873" s="55"/>
      <c r="AS873" s="55"/>
      <c r="AT873" s="55"/>
      <c r="AU873" s="55"/>
      <c r="AV873" s="55"/>
      <c r="AW873" s="55"/>
      <c r="AX873" s="55"/>
      <c r="AY873" s="55"/>
      <c r="AZ873" s="55"/>
      <c r="BA873" s="55"/>
      <c r="BB873" s="55"/>
      <c r="BC873" s="55"/>
      <c r="BD873" s="55"/>
      <c r="BE873" s="55"/>
      <c r="BF873" s="55"/>
      <c r="BG873" s="55"/>
      <c r="BH873" s="55"/>
      <c r="BI873" s="55"/>
      <c r="BJ873" s="55"/>
      <c r="BK873" s="55"/>
      <c r="BL873" s="55"/>
      <c r="BM873" s="55"/>
      <c r="BN873" s="55"/>
      <c r="BO873" s="55"/>
      <c r="BP873" s="55"/>
      <c r="BQ873" s="55"/>
      <c r="BR873" s="55"/>
    </row>
    <row r="874" spans="3:70" x14ac:dyDescent="0.4">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c r="AG874" s="55"/>
      <c r="AH874" s="55"/>
      <c r="AI874" s="55"/>
      <c r="AJ874" s="55"/>
      <c r="AK874" s="55"/>
      <c r="AL874" s="55"/>
      <c r="AM874" s="55"/>
      <c r="AN874" s="55"/>
      <c r="AO874" s="55"/>
      <c r="AP874" s="55"/>
      <c r="AQ874" s="55"/>
      <c r="AR874" s="55"/>
      <c r="AS874" s="55"/>
      <c r="AT874" s="55"/>
      <c r="AU874" s="55"/>
      <c r="AV874" s="55"/>
      <c r="AW874" s="55"/>
      <c r="AX874" s="55"/>
      <c r="AY874" s="55"/>
      <c r="AZ874" s="55"/>
      <c r="BA874" s="55"/>
      <c r="BB874" s="55"/>
      <c r="BC874" s="55"/>
      <c r="BD874" s="55"/>
      <c r="BE874" s="55"/>
      <c r="BF874" s="55"/>
      <c r="BG874" s="55"/>
      <c r="BH874" s="55"/>
      <c r="BI874" s="55"/>
      <c r="BJ874" s="55"/>
      <c r="BK874" s="55"/>
      <c r="BL874" s="55"/>
      <c r="BM874" s="55"/>
      <c r="BN874" s="55"/>
      <c r="BO874" s="55"/>
      <c r="BP874" s="55"/>
      <c r="BQ874" s="55"/>
      <c r="BR874" s="55"/>
    </row>
    <row r="875" spans="3:70" x14ac:dyDescent="0.4">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c r="AG875" s="55"/>
      <c r="AH875" s="55"/>
      <c r="AI875" s="55"/>
      <c r="AJ875" s="55"/>
      <c r="AK875" s="55"/>
      <c r="AL875" s="55"/>
      <c r="AM875" s="55"/>
      <c r="AN875" s="55"/>
      <c r="AO875" s="55"/>
      <c r="AP875" s="55"/>
      <c r="AQ875" s="55"/>
      <c r="AR875" s="55"/>
      <c r="AS875" s="55"/>
      <c r="AT875" s="55"/>
      <c r="AU875" s="55"/>
      <c r="AV875" s="55"/>
      <c r="AW875" s="55"/>
      <c r="AX875" s="55"/>
      <c r="AY875" s="55"/>
      <c r="AZ875" s="55"/>
      <c r="BA875" s="55"/>
      <c r="BB875" s="55"/>
      <c r="BC875" s="55"/>
      <c r="BD875" s="55"/>
      <c r="BE875" s="55"/>
      <c r="BF875" s="55"/>
      <c r="BG875" s="55"/>
      <c r="BH875" s="55"/>
      <c r="BI875" s="55"/>
      <c r="BJ875" s="55"/>
      <c r="BK875" s="55"/>
      <c r="BL875" s="55"/>
      <c r="BM875" s="55"/>
      <c r="BN875" s="55"/>
      <c r="BO875" s="55"/>
      <c r="BP875" s="55"/>
      <c r="BQ875" s="55"/>
      <c r="BR875" s="55"/>
    </row>
    <row r="876" spans="3:70" x14ac:dyDescent="0.4">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c r="AG876" s="55"/>
      <c r="AH876" s="55"/>
      <c r="AI876" s="55"/>
      <c r="AJ876" s="55"/>
      <c r="AK876" s="55"/>
      <c r="AL876" s="55"/>
      <c r="AM876" s="55"/>
      <c r="AN876" s="55"/>
      <c r="AO876" s="55"/>
      <c r="AP876" s="55"/>
      <c r="AQ876" s="55"/>
      <c r="AR876" s="55"/>
      <c r="AS876" s="55"/>
      <c r="AT876" s="55"/>
      <c r="AU876" s="55"/>
      <c r="AV876" s="55"/>
      <c r="AW876" s="55"/>
      <c r="AX876" s="55"/>
      <c r="AY876" s="55"/>
      <c r="AZ876" s="55"/>
      <c r="BA876" s="55"/>
      <c r="BB876" s="55"/>
      <c r="BC876" s="55"/>
      <c r="BD876" s="55"/>
      <c r="BE876" s="55"/>
      <c r="BF876" s="55"/>
      <c r="BG876" s="55"/>
      <c r="BH876" s="55"/>
      <c r="BI876" s="55"/>
      <c r="BJ876" s="55"/>
      <c r="BK876" s="55"/>
      <c r="BL876" s="55"/>
      <c r="BM876" s="55"/>
      <c r="BN876" s="55"/>
      <c r="BO876" s="55"/>
      <c r="BP876" s="55"/>
      <c r="BQ876" s="55"/>
      <c r="BR876" s="55"/>
    </row>
    <row r="877" spans="3:70" x14ac:dyDescent="0.4">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c r="AG877" s="55"/>
      <c r="AH877" s="55"/>
      <c r="AI877" s="55"/>
      <c r="AJ877" s="55"/>
      <c r="AK877" s="55"/>
      <c r="AL877" s="55"/>
      <c r="AM877" s="55"/>
      <c r="AN877" s="55"/>
      <c r="AO877" s="55"/>
      <c r="AP877" s="55"/>
      <c r="AQ877" s="55"/>
      <c r="AR877" s="55"/>
      <c r="AS877" s="55"/>
      <c r="AT877" s="55"/>
      <c r="AU877" s="55"/>
      <c r="AV877" s="55"/>
      <c r="AW877" s="55"/>
      <c r="AX877" s="55"/>
      <c r="AY877" s="55"/>
      <c r="AZ877" s="55"/>
      <c r="BA877" s="55"/>
      <c r="BB877" s="55"/>
      <c r="BC877" s="55"/>
      <c r="BD877" s="55"/>
      <c r="BE877" s="55"/>
      <c r="BF877" s="55"/>
      <c r="BG877" s="55"/>
      <c r="BH877" s="55"/>
      <c r="BI877" s="55"/>
      <c r="BJ877" s="55"/>
      <c r="BK877" s="55"/>
      <c r="BL877" s="55"/>
      <c r="BM877" s="55"/>
      <c r="BN877" s="55"/>
      <c r="BO877" s="55"/>
      <c r="BP877" s="55"/>
      <c r="BQ877" s="55"/>
      <c r="BR877" s="55"/>
    </row>
    <row r="878" spans="3:70" x14ac:dyDescent="0.4">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c r="AG878" s="55"/>
      <c r="AH878" s="55"/>
      <c r="AI878" s="55"/>
      <c r="AJ878" s="55"/>
      <c r="AK878" s="55"/>
      <c r="AL878" s="55"/>
      <c r="AM878" s="55"/>
      <c r="AN878" s="55"/>
      <c r="AO878" s="55"/>
      <c r="AP878" s="55"/>
      <c r="AQ878" s="55"/>
      <c r="AR878" s="55"/>
      <c r="AS878" s="55"/>
      <c r="AT878" s="55"/>
      <c r="AU878" s="55"/>
      <c r="AV878" s="55"/>
      <c r="AW878" s="55"/>
      <c r="AX878" s="55"/>
      <c r="AY878" s="55"/>
      <c r="AZ878" s="55"/>
      <c r="BA878" s="55"/>
      <c r="BB878" s="55"/>
      <c r="BC878" s="55"/>
      <c r="BD878" s="55"/>
      <c r="BE878" s="55"/>
      <c r="BF878" s="55"/>
      <c r="BG878" s="55"/>
      <c r="BH878" s="55"/>
      <c r="BI878" s="55"/>
      <c r="BJ878" s="55"/>
      <c r="BK878" s="55"/>
      <c r="BL878" s="55"/>
      <c r="BM878" s="55"/>
      <c r="BN878" s="55"/>
      <c r="BO878" s="55"/>
      <c r="BP878" s="55"/>
      <c r="BQ878" s="55"/>
      <c r="BR878" s="55"/>
    </row>
    <row r="879" spans="3:70" x14ac:dyDescent="0.4">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c r="AG879" s="55"/>
      <c r="AH879" s="55"/>
      <c r="AI879" s="55"/>
      <c r="AJ879" s="55"/>
      <c r="AK879" s="55"/>
      <c r="AL879" s="55"/>
      <c r="AM879" s="55"/>
      <c r="AN879" s="55"/>
      <c r="AO879" s="55"/>
      <c r="AP879" s="55"/>
      <c r="AQ879" s="55"/>
      <c r="AR879" s="55"/>
      <c r="AS879" s="55"/>
      <c r="AT879" s="55"/>
      <c r="AU879" s="55"/>
      <c r="AV879" s="55"/>
      <c r="AW879" s="55"/>
      <c r="AX879" s="55"/>
      <c r="AY879" s="55"/>
      <c r="AZ879" s="55"/>
      <c r="BA879" s="55"/>
      <c r="BB879" s="55"/>
      <c r="BC879" s="55"/>
      <c r="BD879" s="55"/>
      <c r="BE879" s="55"/>
      <c r="BF879" s="55"/>
      <c r="BG879" s="55"/>
      <c r="BH879" s="55"/>
      <c r="BI879" s="55"/>
      <c r="BJ879" s="55"/>
      <c r="BK879" s="55"/>
      <c r="BL879" s="55"/>
      <c r="BM879" s="55"/>
      <c r="BN879" s="55"/>
      <c r="BO879" s="55"/>
      <c r="BP879" s="55"/>
      <c r="BQ879" s="55"/>
      <c r="BR879" s="55"/>
    </row>
    <row r="880" spans="3:70" x14ac:dyDescent="0.4">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c r="AG880" s="55"/>
      <c r="AH880" s="55"/>
      <c r="AI880" s="55"/>
      <c r="AJ880" s="55"/>
      <c r="AK880" s="55"/>
      <c r="AL880" s="55"/>
      <c r="AM880" s="55"/>
      <c r="AN880" s="55"/>
      <c r="AO880" s="55"/>
      <c r="AP880" s="55"/>
      <c r="AQ880" s="55"/>
      <c r="AR880" s="55"/>
      <c r="AS880" s="55"/>
      <c r="AT880" s="55"/>
      <c r="AU880" s="55"/>
      <c r="AV880" s="55"/>
      <c r="AW880" s="55"/>
      <c r="AX880" s="55"/>
      <c r="AY880" s="55"/>
      <c r="AZ880" s="55"/>
      <c r="BA880" s="55"/>
      <c r="BB880" s="55"/>
      <c r="BC880" s="55"/>
      <c r="BD880" s="55"/>
      <c r="BE880" s="55"/>
      <c r="BF880" s="55"/>
      <c r="BG880" s="55"/>
      <c r="BH880" s="55"/>
      <c r="BI880" s="55"/>
      <c r="BJ880" s="55"/>
      <c r="BK880" s="55"/>
      <c r="BL880" s="55"/>
      <c r="BM880" s="55"/>
      <c r="BN880" s="55"/>
      <c r="BO880" s="55"/>
      <c r="BP880" s="55"/>
      <c r="BQ880" s="55"/>
      <c r="BR880" s="55"/>
    </row>
    <row r="881" spans="3:70" x14ac:dyDescent="0.4">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c r="AG881" s="55"/>
      <c r="AH881" s="55"/>
      <c r="AI881" s="55"/>
      <c r="AJ881" s="55"/>
      <c r="AK881" s="55"/>
      <c r="AL881" s="55"/>
      <c r="AM881" s="55"/>
      <c r="AN881" s="55"/>
      <c r="AO881" s="55"/>
      <c r="AP881" s="55"/>
      <c r="AQ881" s="55"/>
      <c r="AR881" s="55"/>
      <c r="AS881" s="55"/>
      <c r="AT881" s="55"/>
      <c r="AU881" s="55"/>
      <c r="AV881" s="55"/>
      <c r="AW881" s="55"/>
      <c r="AX881" s="55"/>
      <c r="AY881" s="55"/>
      <c r="AZ881" s="55"/>
      <c r="BA881" s="55"/>
      <c r="BB881" s="55"/>
      <c r="BC881" s="55"/>
      <c r="BD881" s="55"/>
      <c r="BE881" s="55"/>
      <c r="BF881" s="55"/>
      <c r="BG881" s="55"/>
      <c r="BH881" s="55"/>
      <c r="BI881" s="55"/>
      <c r="BJ881" s="55"/>
      <c r="BK881" s="55"/>
      <c r="BL881" s="55"/>
      <c r="BM881" s="55"/>
      <c r="BN881" s="55"/>
      <c r="BO881" s="55"/>
      <c r="BP881" s="55"/>
      <c r="BQ881" s="55"/>
      <c r="BR881" s="55"/>
    </row>
    <row r="882" spans="3:70" x14ac:dyDescent="0.4">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c r="AG882" s="55"/>
      <c r="AH882" s="55"/>
      <c r="AI882" s="55"/>
      <c r="AJ882" s="55"/>
      <c r="AK882" s="55"/>
      <c r="AL882" s="55"/>
      <c r="AM882" s="55"/>
      <c r="AN882" s="55"/>
      <c r="AO882" s="55"/>
      <c r="AP882" s="55"/>
      <c r="AQ882" s="55"/>
      <c r="AR882" s="55"/>
      <c r="AS882" s="55"/>
      <c r="AT882" s="55"/>
      <c r="AU882" s="55"/>
      <c r="AV882" s="55"/>
      <c r="AW882" s="55"/>
      <c r="AX882" s="55"/>
      <c r="AY882" s="55"/>
      <c r="AZ882" s="55"/>
      <c r="BA882" s="55"/>
      <c r="BB882" s="55"/>
      <c r="BC882" s="55"/>
      <c r="BD882" s="55"/>
      <c r="BE882" s="55"/>
      <c r="BF882" s="55"/>
      <c r="BG882" s="55"/>
      <c r="BH882" s="55"/>
      <c r="BI882" s="55"/>
      <c r="BJ882" s="55"/>
      <c r="BK882" s="55"/>
      <c r="BL882" s="55"/>
      <c r="BM882" s="55"/>
      <c r="BN882" s="55"/>
      <c r="BO882" s="55"/>
      <c r="BP882" s="55"/>
      <c r="BQ882" s="55"/>
      <c r="BR882" s="55"/>
    </row>
    <row r="883" spans="3:70" x14ac:dyDescent="0.4">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c r="AG883" s="55"/>
      <c r="AH883" s="55"/>
      <c r="AI883" s="55"/>
      <c r="AJ883" s="55"/>
      <c r="AK883" s="55"/>
      <c r="AL883" s="55"/>
      <c r="AM883" s="55"/>
      <c r="AN883" s="55"/>
      <c r="AO883" s="55"/>
      <c r="AP883" s="55"/>
      <c r="AQ883" s="55"/>
      <c r="AR883" s="55"/>
      <c r="AS883" s="55"/>
      <c r="AT883" s="55"/>
      <c r="AU883" s="55"/>
      <c r="AV883" s="55"/>
      <c r="AW883" s="55"/>
      <c r="AX883" s="55"/>
      <c r="AY883" s="55"/>
      <c r="AZ883" s="55"/>
      <c r="BA883" s="55"/>
      <c r="BB883" s="55"/>
      <c r="BC883" s="55"/>
      <c r="BD883" s="55"/>
      <c r="BE883" s="55"/>
      <c r="BF883" s="55"/>
      <c r="BG883" s="55"/>
      <c r="BH883" s="55"/>
      <c r="BI883" s="55"/>
      <c r="BJ883" s="55"/>
      <c r="BK883" s="55"/>
      <c r="BL883" s="55"/>
      <c r="BM883" s="55"/>
      <c r="BN883" s="55"/>
      <c r="BO883" s="55"/>
      <c r="BP883" s="55"/>
      <c r="BQ883" s="55"/>
      <c r="BR883" s="55"/>
    </row>
    <row r="884" spans="3:70" x14ac:dyDescent="0.4">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c r="AG884" s="55"/>
      <c r="AH884" s="55"/>
      <c r="AI884" s="55"/>
      <c r="AJ884" s="55"/>
      <c r="AK884" s="55"/>
      <c r="AL884" s="55"/>
      <c r="AM884" s="55"/>
      <c r="AN884" s="55"/>
      <c r="AO884" s="55"/>
      <c r="AP884" s="55"/>
      <c r="AQ884" s="55"/>
      <c r="AR884" s="55"/>
      <c r="AS884" s="55"/>
      <c r="AT884" s="55"/>
      <c r="AU884" s="55"/>
      <c r="AV884" s="55"/>
      <c r="AW884" s="55"/>
      <c r="AX884" s="55"/>
      <c r="AY884" s="55"/>
      <c r="AZ884" s="55"/>
      <c r="BA884" s="55"/>
      <c r="BB884" s="55"/>
      <c r="BC884" s="55"/>
      <c r="BD884" s="55"/>
      <c r="BE884" s="55"/>
      <c r="BF884" s="55"/>
      <c r="BG884" s="55"/>
      <c r="BH884" s="55"/>
      <c r="BI884" s="55"/>
      <c r="BJ884" s="55"/>
      <c r="BK884" s="55"/>
      <c r="BL884" s="55"/>
      <c r="BM884" s="55"/>
      <c r="BN884" s="55"/>
      <c r="BO884" s="55"/>
      <c r="BP884" s="55"/>
      <c r="BQ884" s="55"/>
      <c r="BR884" s="55"/>
    </row>
    <row r="885" spans="3:70" x14ac:dyDescent="0.4">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c r="AG885" s="55"/>
      <c r="AH885" s="55"/>
      <c r="AI885" s="55"/>
      <c r="AJ885" s="55"/>
      <c r="AK885" s="55"/>
      <c r="AL885" s="55"/>
      <c r="AM885" s="55"/>
      <c r="AN885" s="55"/>
      <c r="AO885" s="55"/>
      <c r="AP885" s="55"/>
      <c r="AQ885" s="55"/>
      <c r="AR885" s="55"/>
      <c r="AS885" s="55"/>
      <c r="AT885" s="55"/>
      <c r="AU885" s="55"/>
      <c r="AV885" s="55"/>
      <c r="AW885" s="55"/>
      <c r="AX885" s="55"/>
      <c r="AY885" s="55"/>
      <c r="AZ885" s="55"/>
      <c r="BA885" s="55"/>
      <c r="BB885" s="55"/>
      <c r="BC885" s="55"/>
      <c r="BD885" s="55"/>
      <c r="BE885" s="55"/>
      <c r="BF885" s="55"/>
      <c r="BG885" s="55"/>
      <c r="BH885" s="55"/>
      <c r="BI885" s="55"/>
      <c r="BJ885" s="55"/>
      <c r="BK885" s="55"/>
      <c r="BL885" s="55"/>
      <c r="BM885" s="55"/>
      <c r="BN885" s="55"/>
      <c r="BO885" s="55"/>
      <c r="BP885" s="55"/>
      <c r="BQ885" s="55"/>
      <c r="BR885" s="55"/>
    </row>
    <row r="886" spans="3:70" x14ac:dyDescent="0.4">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c r="AG886" s="55"/>
      <c r="AH886" s="55"/>
      <c r="AI886" s="55"/>
      <c r="AJ886" s="55"/>
      <c r="AK886" s="55"/>
      <c r="AL886" s="55"/>
      <c r="AM886" s="55"/>
      <c r="AN886" s="55"/>
      <c r="AO886" s="55"/>
      <c r="AP886" s="55"/>
      <c r="AQ886" s="55"/>
      <c r="AR886" s="55"/>
      <c r="AS886" s="55"/>
      <c r="AT886" s="55"/>
      <c r="AU886" s="55"/>
      <c r="AV886" s="55"/>
      <c r="AW886" s="55"/>
      <c r="AX886" s="55"/>
      <c r="AY886" s="55"/>
      <c r="AZ886" s="55"/>
      <c r="BA886" s="55"/>
      <c r="BB886" s="55"/>
      <c r="BC886" s="55"/>
      <c r="BD886" s="55"/>
      <c r="BE886" s="55"/>
      <c r="BF886" s="55"/>
      <c r="BG886" s="55"/>
      <c r="BH886" s="55"/>
      <c r="BI886" s="55"/>
      <c r="BJ886" s="55"/>
      <c r="BK886" s="55"/>
      <c r="BL886" s="55"/>
      <c r="BM886" s="55"/>
      <c r="BN886" s="55"/>
      <c r="BO886" s="55"/>
      <c r="BP886" s="55"/>
      <c r="BQ886" s="55"/>
      <c r="BR886" s="55"/>
    </row>
    <row r="887" spans="3:70" x14ac:dyDescent="0.4">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c r="AG887" s="55"/>
      <c r="AH887" s="55"/>
      <c r="AI887" s="55"/>
      <c r="AJ887" s="55"/>
      <c r="AK887" s="55"/>
      <c r="AL887" s="55"/>
      <c r="AM887" s="55"/>
      <c r="AN887" s="55"/>
      <c r="AO887" s="55"/>
      <c r="AP887" s="55"/>
      <c r="AQ887" s="55"/>
      <c r="AR887" s="55"/>
      <c r="AS887" s="55"/>
      <c r="AT887" s="55"/>
      <c r="AU887" s="55"/>
      <c r="AV887" s="55"/>
      <c r="AW887" s="55"/>
      <c r="AX887" s="55"/>
      <c r="AY887" s="55"/>
      <c r="AZ887" s="55"/>
      <c r="BA887" s="55"/>
      <c r="BB887" s="55"/>
      <c r="BC887" s="55"/>
      <c r="BD887" s="55"/>
      <c r="BE887" s="55"/>
      <c r="BF887" s="55"/>
      <c r="BG887" s="55"/>
      <c r="BH887" s="55"/>
      <c r="BI887" s="55"/>
      <c r="BJ887" s="55"/>
      <c r="BK887" s="55"/>
      <c r="BL887" s="55"/>
      <c r="BM887" s="55"/>
      <c r="BN887" s="55"/>
      <c r="BO887" s="55"/>
      <c r="BP887" s="55"/>
      <c r="BQ887" s="55"/>
      <c r="BR887" s="55"/>
    </row>
    <row r="888" spans="3:70" x14ac:dyDescent="0.4">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c r="AG888" s="55"/>
      <c r="AH888" s="55"/>
      <c r="AI888" s="55"/>
      <c r="AJ888" s="55"/>
      <c r="AK888" s="55"/>
      <c r="AL888" s="55"/>
      <c r="AM888" s="55"/>
      <c r="AN888" s="55"/>
      <c r="AO888" s="55"/>
      <c r="AP888" s="55"/>
      <c r="AQ888" s="55"/>
      <c r="AR888" s="55"/>
      <c r="AS888" s="55"/>
      <c r="AT888" s="55"/>
      <c r="AU888" s="55"/>
      <c r="AV888" s="55"/>
      <c r="AW888" s="55"/>
      <c r="AX888" s="55"/>
      <c r="AY888" s="55"/>
      <c r="AZ888" s="55"/>
      <c r="BA888" s="55"/>
      <c r="BB888" s="55"/>
      <c r="BC888" s="55"/>
      <c r="BD888" s="55"/>
      <c r="BE888" s="55"/>
      <c r="BF888" s="55"/>
      <c r="BG888" s="55"/>
      <c r="BH888" s="55"/>
      <c r="BI888" s="55"/>
      <c r="BJ888" s="55"/>
      <c r="BK888" s="55"/>
      <c r="BL888" s="55"/>
      <c r="BM888" s="55"/>
      <c r="BN888" s="55"/>
      <c r="BO888" s="55"/>
      <c r="BP888" s="55"/>
      <c r="BQ888" s="55"/>
      <c r="BR888" s="55"/>
    </row>
    <row r="889" spans="3:70" x14ac:dyDescent="0.4">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c r="AG889" s="55"/>
      <c r="AH889" s="55"/>
      <c r="AI889" s="55"/>
      <c r="AJ889" s="55"/>
      <c r="AK889" s="55"/>
      <c r="AL889" s="55"/>
      <c r="AM889" s="55"/>
      <c r="AN889" s="55"/>
      <c r="AO889" s="55"/>
      <c r="AP889" s="55"/>
      <c r="AQ889" s="55"/>
      <c r="AR889" s="55"/>
      <c r="AS889" s="55"/>
      <c r="AT889" s="55"/>
      <c r="AU889" s="55"/>
      <c r="AV889" s="55"/>
      <c r="AW889" s="55"/>
      <c r="AX889" s="55"/>
      <c r="AY889" s="55"/>
      <c r="AZ889" s="55"/>
      <c r="BA889" s="55"/>
      <c r="BB889" s="55"/>
      <c r="BC889" s="55"/>
      <c r="BD889" s="55"/>
      <c r="BE889" s="55"/>
      <c r="BF889" s="55"/>
      <c r="BG889" s="55"/>
      <c r="BH889" s="55"/>
      <c r="BI889" s="55"/>
      <c r="BJ889" s="55"/>
      <c r="BK889" s="55"/>
      <c r="BL889" s="55"/>
      <c r="BM889" s="55"/>
      <c r="BN889" s="55"/>
      <c r="BO889" s="55"/>
      <c r="BP889" s="55"/>
      <c r="BQ889" s="55"/>
      <c r="BR889" s="55"/>
    </row>
    <row r="890" spans="3:70" x14ac:dyDescent="0.4">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c r="AG890" s="55"/>
      <c r="AH890" s="55"/>
      <c r="AI890" s="55"/>
      <c r="AJ890" s="55"/>
      <c r="AK890" s="55"/>
      <c r="AL890" s="55"/>
      <c r="AM890" s="55"/>
      <c r="AN890" s="55"/>
      <c r="AO890" s="55"/>
      <c r="AP890" s="55"/>
      <c r="AQ890" s="55"/>
      <c r="AR890" s="55"/>
      <c r="AS890" s="55"/>
      <c r="AT890" s="55"/>
      <c r="AU890" s="55"/>
      <c r="AV890" s="55"/>
      <c r="AW890" s="55"/>
      <c r="AX890" s="55"/>
      <c r="AY890" s="55"/>
      <c r="AZ890" s="55"/>
      <c r="BA890" s="55"/>
      <c r="BB890" s="55"/>
      <c r="BC890" s="55"/>
      <c r="BD890" s="55"/>
      <c r="BE890" s="55"/>
      <c r="BF890" s="55"/>
      <c r="BG890" s="55"/>
      <c r="BH890" s="55"/>
      <c r="BI890" s="55"/>
      <c r="BJ890" s="55"/>
      <c r="BK890" s="55"/>
      <c r="BL890" s="55"/>
      <c r="BM890" s="55"/>
      <c r="BN890" s="55"/>
      <c r="BO890" s="55"/>
      <c r="BP890" s="55"/>
      <c r="BQ890" s="55"/>
      <c r="BR890" s="55"/>
    </row>
    <row r="891" spans="3:70" x14ac:dyDescent="0.4">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c r="AG891" s="55"/>
      <c r="AH891" s="55"/>
      <c r="AI891" s="55"/>
      <c r="AJ891" s="55"/>
      <c r="AK891" s="55"/>
      <c r="AL891" s="55"/>
      <c r="AM891" s="55"/>
      <c r="AN891" s="55"/>
      <c r="AO891" s="55"/>
      <c r="AP891" s="55"/>
      <c r="AQ891" s="55"/>
      <c r="AR891" s="55"/>
      <c r="AS891" s="55"/>
      <c r="AT891" s="55"/>
      <c r="AU891" s="55"/>
      <c r="AV891" s="55"/>
      <c r="AW891" s="55"/>
      <c r="AX891" s="55"/>
      <c r="AY891" s="55"/>
      <c r="AZ891" s="55"/>
      <c r="BA891" s="55"/>
      <c r="BB891" s="55"/>
      <c r="BC891" s="55"/>
      <c r="BD891" s="55"/>
      <c r="BE891" s="55"/>
      <c r="BF891" s="55"/>
      <c r="BG891" s="55"/>
      <c r="BH891" s="55"/>
      <c r="BI891" s="55"/>
      <c r="BJ891" s="55"/>
      <c r="BK891" s="55"/>
      <c r="BL891" s="55"/>
      <c r="BM891" s="55"/>
      <c r="BN891" s="55"/>
      <c r="BO891" s="55"/>
      <c r="BP891" s="55"/>
      <c r="BQ891" s="55"/>
      <c r="BR891" s="55"/>
    </row>
    <row r="892" spans="3:70" x14ac:dyDescent="0.4">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c r="AG892" s="55"/>
      <c r="AH892" s="55"/>
      <c r="AI892" s="55"/>
      <c r="AJ892" s="55"/>
      <c r="AK892" s="55"/>
      <c r="AL892" s="55"/>
      <c r="AM892" s="55"/>
      <c r="AN892" s="55"/>
      <c r="AO892" s="55"/>
      <c r="AP892" s="55"/>
      <c r="AQ892" s="55"/>
      <c r="AR892" s="55"/>
      <c r="AS892" s="55"/>
      <c r="AT892" s="55"/>
      <c r="AU892" s="55"/>
      <c r="AV892" s="55"/>
      <c r="AW892" s="55"/>
      <c r="AX892" s="55"/>
      <c r="AY892" s="55"/>
      <c r="AZ892" s="55"/>
      <c r="BA892" s="55"/>
      <c r="BB892" s="55"/>
      <c r="BC892" s="55"/>
      <c r="BD892" s="55"/>
      <c r="BE892" s="55"/>
      <c r="BF892" s="55"/>
      <c r="BG892" s="55"/>
      <c r="BH892" s="55"/>
      <c r="BI892" s="55"/>
      <c r="BJ892" s="55"/>
      <c r="BK892" s="55"/>
      <c r="BL892" s="55"/>
      <c r="BM892" s="55"/>
      <c r="BN892" s="55"/>
      <c r="BO892" s="55"/>
      <c r="BP892" s="55"/>
      <c r="BQ892" s="55"/>
      <c r="BR892" s="55"/>
    </row>
    <row r="893" spans="3:70" x14ac:dyDescent="0.4">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c r="AG893" s="55"/>
      <c r="AH893" s="55"/>
      <c r="AI893" s="55"/>
      <c r="AJ893" s="55"/>
      <c r="AK893" s="55"/>
      <c r="AL893" s="55"/>
      <c r="AM893" s="55"/>
      <c r="AN893" s="55"/>
      <c r="AO893" s="55"/>
      <c r="AP893" s="55"/>
      <c r="AQ893" s="55"/>
      <c r="AR893" s="55"/>
      <c r="AS893" s="55"/>
      <c r="AT893" s="55"/>
      <c r="AU893" s="55"/>
      <c r="AV893" s="55"/>
      <c r="AW893" s="55"/>
      <c r="AX893" s="55"/>
      <c r="AY893" s="55"/>
      <c r="AZ893" s="55"/>
      <c r="BA893" s="55"/>
      <c r="BB893" s="55"/>
      <c r="BC893" s="55"/>
      <c r="BD893" s="55"/>
      <c r="BE893" s="55"/>
      <c r="BF893" s="55"/>
      <c r="BG893" s="55"/>
      <c r="BH893" s="55"/>
      <c r="BI893" s="55"/>
      <c r="BJ893" s="55"/>
      <c r="BK893" s="55"/>
      <c r="BL893" s="55"/>
      <c r="BM893" s="55"/>
      <c r="BN893" s="55"/>
      <c r="BO893" s="55"/>
      <c r="BP893" s="55"/>
      <c r="BQ893" s="55"/>
      <c r="BR893" s="55"/>
    </row>
    <row r="894" spans="3:70" x14ac:dyDescent="0.4">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c r="AG894" s="55"/>
      <c r="AH894" s="55"/>
      <c r="AI894" s="55"/>
      <c r="AJ894" s="55"/>
      <c r="AK894" s="55"/>
      <c r="AL894" s="55"/>
      <c r="AM894" s="55"/>
      <c r="AN894" s="55"/>
      <c r="AO894" s="55"/>
      <c r="AP894" s="55"/>
      <c r="AQ894" s="55"/>
      <c r="AR894" s="55"/>
      <c r="AS894" s="55"/>
      <c r="AT894" s="55"/>
      <c r="AU894" s="55"/>
      <c r="AV894" s="55"/>
      <c r="AW894" s="55"/>
      <c r="AX894" s="55"/>
      <c r="AY894" s="55"/>
      <c r="AZ894" s="55"/>
      <c r="BA894" s="55"/>
      <c r="BB894" s="55"/>
      <c r="BC894" s="55"/>
      <c r="BD894" s="55"/>
      <c r="BE894" s="55"/>
      <c r="BF894" s="55"/>
      <c r="BG894" s="55"/>
      <c r="BH894" s="55"/>
      <c r="BI894" s="55"/>
      <c r="BJ894" s="55"/>
      <c r="BK894" s="55"/>
      <c r="BL894" s="55"/>
      <c r="BM894" s="55"/>
      <c r="BN894" s="55"/>
      <c r="BO894" s="55"/>
      <c r="BP894" s="55"/>
      <c r="BQ894" s="55"/>
      <c r="BR894" s="55"/>
    </row>
    <row r="895" spans="3:70" x14ac:dyDescent="0.4">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c r="AG895" s="55"/>
      <c r="AH895" s="55"/>
      <c r="AI895" s="55"/>
      <c r="AJ895" s="55"/>
      <c r="AK895" s="55"/>
      <c r="AL895" s="55"/>
      <c r="AM895" s="55"/>
      <c r="AN895" s="55"/>
      <c r="AO895" s="55"/>
      <c r="AP895" s="55"/>
      <c r="AQ895" s="55"/>
      <c r="AR895" s="55"/>
      <c r="AS895" s="55"/>
      <c r="AT895" s="55"/>
      <c r="AU895" s="55"/>
      <c r="AV895" s="55"/>
      <c r="AW895" s="55"/>
      <c r="AX895" s="55"/>
      <c r="AY895" s="55"/>
      <c r="AZ895" s="55"/>
      <c r="BA895" s="55"/>
      <c r="BB895" s="55"/>
      <c r="BC895" s="55"/>
      <c r="BD895" s="55"/>
      <c r="BE895" s="55"/>
      <c r="BF895" s="55"/>
      <c r="BG895" s="55"/>
      <c r="BH895" s="55"/>
      <c r="BI895" s="55"/>
      <c r="BJ895" s="55"/>
      <c r="BK895" s="55"/>
      <c r="BL895" s="55"/>
      <c r="BM895" s="55"/>
      <c r="BN895" s="55"/>
      <c r="BO895" s="55"/>
      <c r="BP895" s="55"/>
      <c r="BQ895" s="55"/>
      <c r="BR895" s="55"/>
    </row>
    <row r="896" spans="3:70" x14ac:dyDescent="0.4">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c r="AG896" s="55"/>
      <c r="AH896" s="55"/>
      <c r="AI896" s="55"/>
      <c r="AJ896" s="55"/>
      <c r="AK896" s="55"/>
      <c r="AL896" s="55"/>
      <c r="AM896" s="55"/>
      <c r="AN896" s="55"/>
      <c r="AO896" s="55"/>
      <c r="AP896" s="55"/>
      <c r="AQ896" s="55"/>
      <c r="AR896" s="55"/>
      <c r="AS896" s="55"/>
      <c r="AT896" s="55"/>
      <c r="AU896" s="55"/>
      <c r="AV896" s="55"/>
      <c r="AW896" s="55"/>
      <c r="AX896" s="55"/>
      <c r="AY896" s="55"/>
      <c r="AZ896" s="55"/>
      <c r="BA896" s="55"/>
      <c r="BB896" s="55"/>
      <c r="BC896" s="55"/>
      <c r="BD896" s="55"/>
      <c r="BE896" s="55"/>
      <c r="BF896" s="55"/>
      <c r="BG896" s="55"/>
      <c r="BH896" s="55"/>
      <c r="BI896" s="55"/>
      <c r="BJ896" s="55"/>
      <c r="BK896" s="55"/>
      <c r="BL896" s="55"/>
      <c r="BM896" s="55"/>
      <c r="BN896" s="55"/>
      <c r="BO896" s="55"/>
      <c r="BP896" s="55"/>
      <c r="BQ896" s="55"/>
      <c r="BR896" s="55"/>
    </row>
    <row r="897" spans="3:70" x14ac:dyDescent="0.4">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c r="AG897" s="55"/>
      <c r="AH897" s="55"/>
      <c r="AI897" s="55"/>
      <c r="AJ897" s="55"/>
      <c r="AK897" s="55"/>
      <c r="AL897" s="55"/>
      <c r="AM897" s="55"/>
      <c r="AN897" s="55"/>
      <c r="AO897" s="55"/>
      <c r="AP897" s="55"/>
      <c r="AQ897" s="55"/>
      <c r="AR897" s="55"/>
      <c r="AS897" s="55"/>
      <c r="AT897" s="55"/>
      <c r="AU897" s="55"/>
      <c r="AV897" s="55"/>
      <c r="AW897" s="55"/>
      <c r="AX897" s="55"/>
      <c r="AY897" s="55"/>
      <c r="AZ897" s="55"/>
      <c r="BA897" s="55"/>
      <c r="BB897" s="55"/>
      <c r="BC897" s="55"/>
      <c r="BD897" s="55"/>
      <c r="BE897" s="55"/>
      <c r="BF897" s="55"/>
      <c r="BG897" s="55"/>
      <c r="BH897" s="55"/>
      <c r="BI897" s="55"/>
      <c r="BJ897" s="55"/>
      <c r="BK897" s="55"/>
      <c r="BL897" s="55"/>
      <c r="BM897" s="55"/>
      <c r="BN897" s="55"/>
      <c r="BO897" s="55"/>
      <c r="BP897" s="55"/>
      <c r="BQ897" s="55"/>
      <c r="BR897" s="55"/>
    </row>
    <row r="898" spans="3:70" x14ac:dyDescent="0.4">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c r="AG898" s="55"/>
      <c r="AH898" s="55"/>
      <c r="AI898" s="55"/>
      <c r="AJ898" s="55"/>
      <c r="AK898" s="55"/>
      <c r="AL898" s="55"/>
      <c r="AM898" s="55"/>
      <c r="AN898" s="55"/>
      <c r="AO898" s="55"/>
      <c r="AP898" s="55"/>
      <c r="AQ898" s="55"/>
      <c r="AR898" s="55"/>
      <c r="AS898" s="55"/>
      <c r="AT898" s="55"/>
      <c r="AU898" s="55"/>
      <c r="AV898" s="55"/>
      <c r="AW898" s="55"/>
      <c r="AX898" s="55"/>
      <c r="AY898" s="55"/>
      <c r="AZ898" s="55"/>
      <c r="BA898" s="55"/>
      <c r="BB898" s="55"/>
      <c r="BC898" s="55"/>
      <c r="BD898" s="55"/>
      <c r="BE898" s="55"/>
      <c r="BF898" s="55"/>
      <c r="BG898" s="55"/>
      <c r="BH898" s="55"/>
      <c r="BI898" s="55"/>
      <c r="BJ898" s="55"/>
      <c r="BK898" s="55"/>
      <c r="BL898" s="55"/>
      <c r="BM898" s="55"/>
      <c r="BN898" s="55"/>
      <c r="BO898" s="55"/>
      <c r="BP898" s="55"/>
      <c r="BQ898" s="55"/>
      <c r="BR898" s="55"/>
    </row>
    <row r="899" spans="3:70" x14ac:dyDescent="0.4">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c r="AG899" s="55"/>
      <c r="AH899" s="55"/>
      <c r="AI899" s="55"/>
      <c r="AJ899" s="55"/>
      <c r="AK899" s="55"/>
      <c r="AL899" s="55"/>
      <c r="AM899" s="55"/>
      <c r="AN899" s="55"/>
      <c r="AO899" s="55"/>
      <c r="AP899" s="55"/>
      <c r="AQ899" s="55"/>
      <c r="AR899" s="55"/>
      <c r="AS899" s="55"/>
      <c r="AT899" s="55"/>
      <c r="AU899" s="55"/>
      <c r="AV899" s="55"/>
      <c r="AW899" s="55"/>
      <c r="AX899" s="55"/>
      <c r="AY899" s="55"/>
      <c r="AZ899" s="55"/>
      <c r="BA899" s="55"/>
      <c r="BB899" s="55"/>
      <c r="BC899" s="55"/>
      <c r="BD899" s="55"/>
      <c r="BE899" s="55"/>
      <c r="BF899" s="55"/>
      <c r="BG899" s="55"/>
      <c r="BH899" s="55"/>
      <c r="BI899" s="55"/>
      <c r="BJ899" s="55"/>
      <c r="BK899" s="55"/>
      <c r="BL899" s="55"/>
      <c r="BM899" s="55"/>
      <c r="BN899" s="55"/>
      <c r="BO899" s="55"/>
      <c r="BP899" s="55"/>
      <c r="BQ899" s="55"/>
      <c r="BR899" s="55"/>
    </row>
    <row r="900" spans="3:70" x14ac:dyDescent="0.4">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c r="AG900" s="55"/>
      <c r="AH900" s="55"/>
      <c r="AI900" s="55"/>
      <c r="AJ900" s="55"/>
      <c r="AK900" s="55"/>
      <c r="AL900" s="55"/>
      <c r="AM900" s="55"/>
      <c r="AN900" s="55"/>
      <c r="AO900" s="55"/>
      <c r="AP900" s="55"/>
      <c r="AQ900" s="55"/>
      <c r="AR900" s="55"/>
      <c r="AS900" s="55"/>
      <c r="AT900" s="55"/>
      <c r="AU900" s="55"/>
      <c r="AV900" s="55"/>
      <c r="AW900" s="55"/>
      <c r="AX900" s="55"/>
      <c r="AY900" s="55"/>
      <c r="AZ900" s="55"/>
      <c r="BA900" s="55"/>
      <c r="BB900" s="55"/>
      <c r="BC900" s="55"/>
      <c r="BD900" s="55"/>
      <c r="BE900" s="55"/>
      <c r="BF900" s="55"/>
      <c r="BG900" s="55"/>
      <c r="BH900" s="55"/>
      <c r="BI900" s="55"/>
      <c r="BJ900" s="55"/>
      <c r="BK900" s="55"/>
      <c r="BL900" s="55"/>
      <c r="BM900" s="55"/>
      <c r="BN900" s="55"/>
      <c r="BO900" s="55"/>
      <c r="BP900" s="55"/>
      <c r="BQ900" s="55"/>
      <c r="BR900" s="55"/>
    </row>
    <row r="901" spans="3:70" x14ac:dyDescent="0.4">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c r="AG901" s="55"/>
      <c r="AH901" s="55"/>
      <c r="AI901" s="55"/>
      <c r="AJ901" s="55"/>
      <c r="AK901" s="55"/>
      <c r="AL901" s="55"/>
      <c r="AM901" s="55"/>
      <c r="AN901" s="55"/>
      <c r="AO901" s="55"/>
      <c r="AP901" s="55"/>
      <c r="AQ901" s="55"/>
      <c r="AR901" s="55"/>
      <c r="AS901" s="55"/>
      <c r="AT901" s="55"/>
      <c r="AU901" s="55"/>
      <c r="AV901" s="55"/>
      <c r="AW901" s="55"/>
      <c r="AX901" s="55"/>
      <c r="AY901" s="55"/>
      <c r="AZ901" s="55"/>
      <c r="BA901" s="55"/>
      <c r="BB901" s="55"/>
      <c r="BC901" s="55"/>
      <c r="BD901" s="55"/>
      <c r="BE901" s="55"/>
      <c r="BF901" s="55"/>
      <c r="BG901" s="55"/>
      <c r="BH901" s="55"/>
      <c r="BI901" s="55"/>
      <c r="BJ901" s="55"/>
      <c r="BK901" s="55"/>
      <c r="BL901" s="55"/>
      <c r="BM901" s="55"/>
      <c r="BN901" s="55"/>
      <c r="BO901" s="55"/>
      <c r="BP901" s="55"/>
      <c r="BQ901" s="55"/>
      <c r="BR901" s="55"/>
    </row>
    <row r="902" spans="3:70" x14ac:dyDescent="0.4">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c r="AG902" s="55"/>
      <c r="AH902" s="55"/>
      <c r="AI902" s="55"/>
      <c r="AJ902" s="55"/>
      <c r="AK902" s="55"/>
      <c r="AL902" s="55"/>
      <c r="AM902" s="55"/>
      <c r="AN902" s="55"/>
      <c r="AO902" s="55"/>
      <c r="AP902" s="55"/>
      <c r="AQ902" s="55"/>
      <c r="AR902" s="55"/>
      <c r="AS902" s="55"/>
      <c r="AT902" s="55"/>
      <c r="AU902" s="55"/>
      <c r="AV902" s="55"/>
      <c r="AW902" s="55"/>
      <c r="AX902" s="55"/>
      <c r="AY902" s="55"/>
      <c r="AZ902" s="55"/>
      <c r="BA902" s="55"/>
      <c r="BB902" s="55"/>
      <c r="BC902" s="55"/>
      <c r="BD902" s="55"/>
      <c r="BE902" s="55"/>
      <c r="BF902" s="55"/>
      <c r="BG902" s="55"/>
      <c r="BH902" s="55"/>
      <c r="BI902" s="55"/>
      <c r="BJ902" s="55"/>
      <c r="BK902" s="55"/>
      <c r="BL902" s="55"/>
      <c r="BM902" s="55"/>
      <c r="BN902" s="55"/>
      <c r="BO902" s="55"/>
      <c r="BP902" s="55"/>
      <c r="BQ902" s="55"/>
      <c r="BR902" s="55"/>
    </row>
    <row r="903" spans="3:70" x14ac:dyDescent="0.4">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c r="AG903" s="55"/>
      <c r="AH903" s="55"/>
      <c r="AI903" s="55"/>
      <c r="AJ903" s="55"/>
      <c r="AK903" s="55"/>
      <c r="AL903" s="55"/>
      <c r="AM903" s="55"/>
      <c r="AN903" s="55"/>
      <c r="AO903" s="55"/>
      <c r="AP903" s="55"/>
      <c r="AQ903" s="55"/>
      <c r="AR903" s="55"/>
      <c r="AS903" s="55"/>
      <c r="AT903" s="55"/>
      <c r="AU903" s="55"/>
      <c r="AV903" s="55"/>
      <c r="AW903" s="55"/>
      <c r="AX903" s="55"/>
      <c r="AY903" s="55"/>
      <c r="AZ903" s="55"/>
      <c r="BA903" s="55"/>
      <c r="BB903" s="55"/>
      <c r="BC903" s="55"/>
      <c r="BD903" s="55"/>
      <c r="BE903" s="55"/>
      <c r="BF903" s="55"/>
      <c r="BG903" s="55"/>
      <c r="BH903" s="55"/>
      <c r="BI903" s="55"/>
      <c r="BJ903" s="55"/>
      <c r="BK903" s="55"/>
      <c r="BL903" s="55"/>
      <c r="BM903" s="55"/>
      <c r="BN903" s="55"/>
      <c r="BO903" s="55"/>
      <c r="BP903" s="55"/>
      <c r="BQ903" s="55"/>
      <c r="BR903" s="55"/>
    </row>
    <row r="904" spans="3:70" x14ac:dyDescent="0.4">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c r="AG904" s="55"/>
      <c r="AH904" s="55"/>
      <c r="AI904" s="55"/>
      <c r="AJ904" s="55"/>
      <c r="AK904" s="55"/>
      <c r="AL904" s="55"/>
      <c r="AM904" s="55"/>
      <c r="AN904" s="55"/>
      <c r="AO904" s="55"/>
      <c r="AP904" s="55"/>
      <c r="AQ904" s="55"/>
      <c r="AR904" s="55"/>
      <c r="AS904" s="55"/>
      <c r="AT904" s="55"/>
      <c r="AU904" s="55"/>
      <c r="AV904" s="55"/>
      <c r="AW904" s="55"/>
      <c r="AX904" s="55"/>
      <c r="AY904" s="55"/>
      <c r="AZ904" s="55"/>
      <c r="BA904" s="55"/>
      <c r="BB904" s="55"/>
      <c r="BC904" s="55"/>
      <c r="BD904" s="55"/>
      <c r="BE904" s="55"/>
      <c r="BF904" s="55"/>
      <c r="BG904" s="55"/>
      <c r="BH904" s="55"/>
      <c r="BI904" s="55"/>
      <c r="BJ904" s="55"/>
      <c r="BK904" s="55"/>
      <c r="BL904" s="55"/>
      <c r="BM904" s="55"/>
      <c r="BN904" s="55"/>
      <c r="BO904" s="55"/>
      <c r="BP904" s="55"/>
      <c r="BQ904" s="55"/>
      <c r="BR904" s="55"/>
    </row>
    <row r="905" spans="3:70" x14ac:dyDescent="0.4">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c r="AG905" s="55"/>
      <c r="AH905" s="55"/>
      <c r="AI905" s="55"/>
      <c r="AJ905" s="55"/>
      <c r="AK905" s="55"/>
      <c r="AL905" s="55"/>
      <c r="AM905" s="55"/>
      <c r="AN905" s="55"/>
      <c r="AO905" s="55"/>
      <c r="AP905" s="55"/>
      <c r="AQ905" s="55"/>
      <c r="AR905" s="55"/>
      <c r="AS905" s="55"/>
      <c r="AT905" s="55"/>
      <c r="AU905" s="55"/>
      <c r="AV905" s="55"/>
      <c r="AW905" s="55"/>
      <c r="AX905" s="55"/>
      <c r="AY905" s="55"/>
      <c r="AZ905" s="55"/>
      <c r="BA905" s="55"/>
      <c r="BB905" s="55"/>
      <c r="BC905" s="55"/>
      <c r="BD905" s="55"/>
      <c r="BE905" s="55"/>
      <c r="BF905" s="55"/>
      <c r="BG905" s="55"/>
      <c r="BH905" s="55"/>
      <c r="BI905" s="55"/>
      <c r="BJ905" s="55"/>
      <c r="BK905" s="55"/>
      <c r="BL905" s="55"/>
      <c r="BM905" s="55"/>
      <c r="BN905" s="55"/>
      <c r="BO905" s="55"/>
      <c r="BP905" s="55"/>
      <c r="BQ905" s="55"/>
      <c r="BR905" s="55"/>
    </row>
    <row r="906" spans="3:70" x14ac:dyDescent="0.4">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c r="AG906" s="55"/>
      <c r="AH906" s="55"/>
      <c r="AI906" s="55"/>
      <c r="AJ906" s="55"/>
      <c r="AK906" s="55"/>
      <c r="AL906" s="55"/>
      <c r="AM906" s="55"/>
      <c r="AN906" s="55"/>
      <c r="AO906" s="55"/>
      <c r="AP906" s="55"/>
      <c r="AQ906" s="55"/>
      <c r="AR906" s="55"/>
      <c r="AS906" s="55"/>
      <c r="AT906" s="55"/>
      <c r="AU906" s="55"/>
      <c r="AV906" s="55"/>
      <c r="AW906" s="55"/>
      <c r="AX906" s="55"/>
      <c r="AY906" s="55"/>
      <c r="AZ906" s="55"/>
      <c r="BA906" s="55"/>
      <c r="BB906" s="55"/>
      <c r="BC906" s="55"/>
      <c r="BD906" s="55"/>
      <c r="BE906" s="55"/>
      <c r="BF906" s="55"/>
      <c r="BG906" s="55"/>
      <c r="BH906" s="55"/>
      <c r="BI906" s="55"/>
      <c r="BJ906" s="55"/>
      <c r="BK906" s="55"/>
      <c r="BL906" s="55"/>
      <c r="BM906" s="55"/>
      <c r="BN906" s="55"/>
      <c r="BO906" s="55"/>
      <c r="BP906" s="55"/>
      <c r="BQ906" s="55"/>
      <c r="BR906" s="55"/>
    </row>
    <row r="907" spans="3:70" x14ac:dyDescent="0.4">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c r="AG907" s="55"/>
      <c r="AH907" s="55"/>
      <c r="AI907" s="55"/>
      <c r="AJ907" s="55"/>
      <c r="AK907" s="55"/>
      <c r="AL907" s="55"/>
      <c r="AM907" s="55"/>
      <c r="AN907" s="55"/>
      <c r="AO907" s="55"/>
      <c r="AP907" s="55"/>
      <c r="AQ907" s="55"/>
      <c r="AR907" s="55"/>
      <c r="AS907" s="55"/>
      <c r="AT907" s="55"/>
      <c r="AU907" s="55"/>
      <c r="AV907" s="55"/>
      <c r="AW907" s="55"/>
      <c r="AX907" s="55"/>
      <c r="AY907" s="55"/>
      <c r="AZ907" s="55"/>
      <c r="BA907" s="55"/>
      <c r="BB907" s="55"/>
      <c r="BC907" s="55"/>
      <c r="BD907" s="55"/>
      <c r="BE907" s="55"/>
      <c r="BF907" s="55"/>
      <c r="BG907" s="55"/>
      <c r="BH907" s="55"/>
      <c r="BI907" s="55"/>
      <c r="BJ907" s="55"/>
      <c r="BK907" s="55"/>
      <c r="BL907" s="55"/>
      <c r="BM907" s="55"/>
      <c r="BN907" s="55"/>
      <c r="BO907" s="55"/>
      <c r="BP907" s="55"/>
      <c r="BQ907" s="55"/>
      <c r="BR907" s="55"/>
    </row>
    <row r="908" spans="3:70" x14ac:dyDescent="0.4">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c r="AG908" s="55"/>
      <c r="AH908" s="55"/>
      <c r="AI908" s="55"/>
      <c r="AJ908" s="55"/>
      <c r="AK908" s="55"/>
      <c r="AL908" s="55"/>
      <c r="AM908" s="55"/>
      <c r="AN908" s="55"/>
      <c r="AO908" s="55"/>
      <c r="AP908" s="55"/>
      <c r="AQ908" s="55"/>
      <c r="AR908" s="55"/>
      <c r="AS908" s="55"/>
      <c r="AT908" s="55"/>
      <c r="AU908" s="55"/>
      <c r="AV908" s="55"/>
      <c r="AW908" s="55"/>
      <c r="AX908" s="55"/>
      <c r="AY908" s="55"/>
      <c r="AZ908" s="55"/>
      <c r="BA908" s="55"/>
      <c r="BB908" s="55"/>
      <c r="BC908" s="55"/>
      <c r="BD908" s="55"/>
      <c r="BE908" s="55"/>
      <c r="BF908" s="55"/>
      <c r="BG908" s="55"/>
      <c r="BH908" s="55"/>
      <c r="BI908" s="55"/>
      <c r="BJ908" s="55"/>
      <c r="BK908" s="55"/>
      <c r="BL908" s="55"/>
      <c r="BM908" s="55"/>
      <c r="BN908" s="55"/>
      <c r="BO908" s="55"/>
      <c r="BP908" s="55"/>
      <c r="BQ908" s="55"/>
      <c r="BR908" s="55"/>
    </row>
    <row r="909" spans="3:70" x14ac:dyDescent="0.4">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c r="AG909" s="55"/>
      <c r="AH909" s="55"/>
      <c r="AI909" s="55"/>
      <c r="AJ909" s="55"/>
      <c r="AK909" s="55"/>
      <c r="AL909" s="55"/>
      <c r="AM909" s="55"/>
      <c r="AN909" s="55"/>
      <c r="AO909" s="55"/>
      <c r="AP909" s="55"/>
      <c r="AQ909" s="55"/>
      <c r="AR909" s="55"/>
      <c r="AS909" s="55"/>
      <c r="AT909" s="55"/>
      <c r="AU909" s="55"/>
      <c r="AV909" s="55"/>
      <c r="AW909" s="55"/>
      <c r="AX909" s="55"/>
      <c r="AY909" s="55"/>
      <c r="AZ909" s="55"/>
      <c r="BA909" s="55"/>
      <c r="BB909" s="55"/>
      <c r="BC909" s="55"/>
      <c r="BD909" s="55"/>
      <c r="BE909" s="55"/>
      <c r="BF909" s="55"/>
      <c r="BG909" s="55"/>
      <c r="BH909" s="55"/>
      <c r="BI909" s="55"/>
      <c r="BJ909" s="55"/>
      <c r="BK909" s="55"/>
      <c r="BL909" s="55"/>
      <c r="BM909" s="55"/>
      <c r="BN909" s="55"/>
      <c r="BO909" s="55"/>
      <c r="BP909" s="55"/>
      <c r="BQ909" s="55"/>
      <c r="BR909" s="55"/>
    </row>
    <row r="910" spans="3:70" x14ac:dyDescent="0.4">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c r="AG910" s="55"/>
      <c r="AH910" s="55"/>
      <c r="AI910" s="55"/>
      <c r="AJ910" s="55"/>
      <c r="AK910" s="55"/>
      <c r="AL910" s="55"/>
      <c r="AM910" s="55"/>
      <c r="AN910" s="55"/>
      <c r="AO910" s="55"/>
      <c r="AP910" s="55"/>
      <c r="AQ910" s="55"/>
      <c r="AR910" s="55"/>
      <c r="AS910" s="55"/>
      <c r="AT910" s="55"/>
      <c r="AU910" s="55"/>
      <c r="AV910" s="55"/>
      <c r="AW910" s="55"/>
      <c r="AX910" s="55"/>
      <c r="AY910" s="55"/>
      <c r="AZ910" s="55"/>
      <c r="BA910" s="55"/>
      <c r="BB910" s="55"/>
      <c r="BC910" s="55"/>
      <c r="BD910" s="55"/>
      <c r="BE910" s="55"/>
      <c r="BF910" s="55"/>
      <c r="BG910" s="55"/>
      <c r="BH910" s="55"/>
      <c r="BI910" s="55"/>
      <c r="BJ910" s="55"/>
      <c r="BK910" s="55"/>
      <c r="BL910" s="55"/>
      <c r="BM910" s="55"/>
      <c r="BN910" s="55"/>
      <c r="BO910" s="55"/>
      <c r="BP910" s="55"/>
      <c r="BQ910" s="55"/>
      <c r="BR910" s="55"/>
    </row>
    <row r="911" spans="3:70" x14ac:dyDescent="0.4">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c r="AG911" s="55"/>
      <c r="AH911" s="55"/>
      <c r="AI911" s="55"/>
      <c r="AJ911" s="55"/>
      <c r="AK911" s="55"/>
      <c r="AL911" s="55"/>
      <c r="AM911" s="55"/>
      <c r="AN911" s="55"/>
      <c r="AO911" s="55"/>
      <c r="AP911" s="55"/>
      <c r="AQ911" s="55"/>
      <c r="AR911" s="55"/>
      <c r="AS911" s="55"/>
      <c r="AT911" s="55"/>
      <c r="AU911" s="55"/>
      <c r="AV911" s="55"/>
      <c r="AW911" s="55"/>
      <c r="AX911" s="55"/>
      <c r="AY911" s="55"/>
      <c r="AZ911" s="55"/>
      <c r="BA911" s="55"/>
      <c r="BB911" s="55"/>
      <c r="BC911" s="55"/>
      <c r="BD911" s="55"/>
      <c r="BE911" s="55"/>
      <c r="BF911" s="55"/>
      <c r="BG911" s="55"/>
      <c r="BH911" s="55"/>
      <c r="BI911" s="55"/>
      <c r="BJ911" s="55"/>
      <c r="BK911" s="55"/>
      <c r="BL911" s="55"/>
      <c r="BM911" s="55"/>
      <c r="BN911" s="55"/>
      <c r="BO911" s="55"/>
      <c r="BP911" s="55"/>
      <c r="BQ911" s="55"/>
      <c r="BR911" s="55"/>
    </row>
    <row r="912" spans="3:70" x14ac:dyDescent="0.4">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c r="AG912" s="55"/>
      <c r="AH912" s="55"/>
      <c r="AI912" s="55"/>
      <c r="AJ912" s="55"/>
      <c r="AK912" s="55"/>
      <c r="AL912" s="55"/>
      <c r="AM912" s="55"/>
      <c r="AN912" s="55"/>
      <c r="AO912" s="55"/>
      <c r="AP912" s="55"/>
      <c r="AQ912" s="55"/>
      <c r="AR912" s="55"/>
      <c r="AS912" s="55"/>
      <c r="AT912" s="55"/>
      <c r="AU912" s="55"/>
      <c r="AV912" s="55"/>
      <c r="AW912" s="55"/>
      <c r="AX912" s="55"/>
      <c r="AY912" s="55"/>
      <c r="AZ912" s="55"/>
      <c r="BA912" s="55"/>
      <c r="BB912" s="55"/>
      <c r="BC912" s="55"/>
      <c r="BD912" s="55"/>
      <c r="BE912" s="55"/>
      <c r="BF912" s="55"/>
      <c r="BG912" s="55"/>
      <c r="BH912" s="55"/>
      <c r="BI912" s="55"/>
      <c r="BJ912" s="55"/>
      <c r="BK912" s="55"/>
      <c r="BL912" s="55"/>
      <c r="BM912" s="55"/>
      <c r="BN912" s="55"/>
      <c r="BO912" s="55"/>
      <c r="BP912" s="55"/>
      <c r="BQ912" s="55"/>
      <c r="BR912" s="55"/>
    </row>
    <row r="913" spans="3:70" x14ac:dyDescent="0.4">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c r="AG913" s="55"/>
      <c r="AH913" s="55"/>
      <c r="AI913" s="55"/>
      <c r="AJ913" s="55"/>
      <c r="AK913" s="55"/>
      <c r="AL913" s="55"/>
      <c r="AM913" s="55"/>
      <c r="AN913" s="55"/>
      <c r="AO913" s="55"/>
      <c r="AP913" s="55"/>
      <c r="AQ913" s="55"/>
      <c r="AR913" s="55"/>
      <c r="AS913" s="55"/>
      <c r="AT913" s="55"/>
      <c r="AU913" s="55"/>
      <c r="AV913" s="55"/>
      <c r="AW913" s="55"/>
      <c r="AX913" s="55"/>
      <c r="AY913" s="55"/>
      <c r="AZ913" s="55"/>
      <c r="BA913" s="55"/>
      <c r="BB913" s="55"/>
      <c r="BC913" s="55"/>
      <c r="BD913" s="55"/>
      <c r="BE913" s="55"/>
      <c r="BF913" s="55"/>
      <c r="BG913" s="55"/>
      <c r="BH913" s="55"/>
      <c r="BI913" s="55"/>
      <c r="BJ913" s="55"/>
      <c r="BK913" s="55"/>
      <c r="BL913" s="55"/>
      <c r="BM913" s="55"/>
      <c r="BN913" s="55"/>
      <c r="BO913" s="55"/>
      <c r="BP913" s="55"/>
      <c r="BQ913" s="55"/>
      <c r="BR913" s="55"/>
    </row>
    <row r="914" spans="3:70" x14ac:dyDescent="0.4">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c r="AG914" s="55"/>
      <c r="AH914" s="55"/>
      <c r="AI914" s="55"/>
      <c r="AJ914" s="55"/>
      <c r="AK914" s="55"/>
      <c r="AL914" s="55"/>
      <c r="AM914" s="55"/>
      <c r="AN914" s="55"/>
      <c r="AO914" s="55"/>
      <c r="AP914" s="55"/>
      <c r="AQ914" s="55"/>
      <c r="AR914" s="55"/>
      <c r="AS914" s="55"/>
      <c r="AT914" s="55"/>
      <c r="AU914" s="55"/>
      <c r="AV914" s="55"/>
      <c r="AW914" s="55"/>
      <c r="AX914" s="55"/>
      <c r="AY914" s="55"/>
      <c r="AZ914" s="55"/>
      <c r="BA914" s="55"/>
      <c r="BB914" s="55"/>
      <c r="BC914" s="55"/>
      <c r="BD914" s="55"/>
      <c r="BE914" s="55"/>
      <c r="BF914" s="55"/>
      <c r="BG914" s="55"/>
      <c r="BH914" s="55"/>
      <c r="BI914" s="55"/>
      <c r="BJ914" s="55"/>
      <c r="BK914" s="55"/>
      <c r="BL914" s="55"/>
      <c r="BM914" s="55"/>
      <c r="BN914" s="55"/>
      <c r="BO914" s="55"/>
      <c r="BP914" s="55"/>
      <c r="BQ914" s="55"/>
      <c r="BR914" s="55"/>
    </row>
    <row r="915" spans="3:70" x14ac:dyDescent="0.4">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c r="AG915" s="55"/>
      <c r="AH915" s="55"/>
      <c r="AI915" s="55"/>
      <c r="AJ915" s="55"/>
      <c r="AK915" s="55"/>
      <c r="AL915" s="55"/>
      <c r="AM915" s="55"/>
      <c r="AN915" s="55"/>
      <c r="AO915" s="55"/>
      <c r="AP915" s="55"/>
      <c r="AQ915" s="55"/>
      <c r="AR915" s="55"/>
      <c r="AS915" s="55"/>
      <c r="AT915" s="55"/>
      <c r="AU915" s="55"/>
      <c r="AV915" s="55"/>
      <c r="AW915" s="55"/>
      <c r="AX915" s="55"/>
      <c r="AY915" s="55"/>
      <c r="AZ915" s="55"/>
      <c r="BA915" s="55"/>
      <c r="BB915" s="55"/>
      <c r="BC915" s="55"/>
      <c r="BD915" s="55"/>
      <c r="BE915" s="55"/>
      <c r="BF915" s="55"/>
      <c r="BG915" s="55"/>
      <c r="BH915" s="55"/>
      <c r="BI915" s="55"/>
      <c r="BJ915" s="55"/>
      <c r="BK915" s="55"/>
      <c r="BL915" s="55"/>
      <c r="BM915" s="55"/>
      <c r="BN915" s="55"/>
      <c r="BO915" s="55"/>
      <c r="BP915" s="55"/>
      <c r="BQ915" s="55"/>
      <c r="BR915" s="55"/>
    </row>
    <row r="916" spans="3:70" x14ac:dyDescent="0.4">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c r="AG916" s="55"/>
      <c r="AH916" s="55"/>
      <c r="AI916" s="55"/>
      <c r="AJ916" s="55"/>
      <c r="AK916" s="55"/>
      <c r="AL916" s="55"/>
      <c r="AM916" s="55"/>
      <c r="AN916" s="55"/>
      <c r="AO916" s="55"/>
      <c r="AP916" s="55"/>
      <c r="AQ916" s="55"/>
      <c r="AR916" s="55"/>
      <c r="AS916" s="55"/>
      <c r="AT916" s="55"/>
      <c r="AU916" s="55"/>
      <c r="AV916" s="55"/>
      <c r="AW916" s="55"/>
      <c r="AX916" s="55"/>
      <c r="AY916" s="55"/>
      <c r="AZ916" s="55"/>
      <c r="BA916" s="55"/>
      <c r="BB916" s="55"/>
      <c r="BC916" s="55"/>
      <c r="BD916" s="55"/>
      <c r="BE916" s="55"/>
      <c r="BF916" s="55"/>
      <c r="BG916" s="55"/>
      <c r="BH916" s="55"/>
      <c r="BI916" s="55"/>
      <c r="BJ916" s="55"/>
      <c r="BK916" s="55"/>
      <c r="BL916" s="55"/>
      <c r="BM916" s="55"/>
      <c r="BN916" s="55"/>
      <c r="BO916" s="55"/>
      <c r="BP916" s="55"/>
      <c r="BQ916" s="55"/>
      <c r="BR916" s="55"/>
    </row>
    <row r="917" spans="3:70" x14ac:dyDescent="0.4">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c r="AG917" s="55"/>
      <c r="AH917" s="55"/>
      <c r="AI917" s="55"/>
      <c r="AJ917" s="55"/>
      <c r="AK917" s="55"/>
      <c r="AL917" s="55"/>
      <c r="AM917" s="55"/>
      <c r="AN917" s="55"/>
      <c r="AO917" s="55"/>
      <c r="AP917" s="55"/>
      <c r="AQ917" s="55"/>
      <c r="AR917" s="55"/>
      <c r="AS917" s="55"/>
      <c r="AT917" s="55"/>
      <c r="AU917" s="55"/>
      <c r="AV917" s="55"/>
      <c r="AW917" s="55"/>
      <c r="AX917" s="55"/>
      <c r="AY917" s="55"/>
      <c r="AZ917" s="55"/>
      <c r="BA917" s="55"/>
      <c r="BB917" s="55"/>
      <c r="BC917" s="55"/>
      <c r="BD917" s="55"/>
      <c r="BE917" s="55"/>
      <c r="BF917" s="55"/>
      <c r="BG917" s="55"/>
      <c r="BH917" s="55"/>
      <c r="BI917" s="55"/>
      <c r="BJ917" s="55"/>
      <c r="BK917" s="55"/>
      <c r="BL917" s="55"/>
      <c r="BM917" s="55"/>
      <c r="BN917" s="55"/>
      <c r="BO917" s="55"/>
      <c r="BP917" s="55"/>
      <c r="BQ917" s="55"/>
      <c r="BR917" s="55"/>
    </row>
    <row r="918" spans="3:70" x14ac:dyDescent="0.4">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c r="AG918" s="55"/>
      <c r="AH918" s="55"/>
      <c r="AI918" s="55"/>
      <c r="AJ918" s="55"/>
      <c r="AK918" s="55"/>
      <c r="AL918" s="55"/>
      <c r="AM918" s="55"/>
      <c r="AN918" s="55"/>
      <c r="AO918" s="55"/>
      <c r="AP918" s="55"/>
      <c r="AQ918" s="55"/>
      <c r="AR918" s="55"/>
      <c r="AS918" s="55"/>
      <c r="AT918" s="55"/>
      <c r="AU918" s="55"/>
      <c r="AV918" s="55"/>
      <c r="AW918" s="55"/>
      <c r="AX918" s="55"/>
      <c r="AY918" s="55"/>
      <c r="AZ918" s="55"/>
      <c r="BA918" s="55"/>
      <c r="BB918" s="55"/>
      <c r="BC918" s="55"/>
      <c r="BD918" s="55"/>
      <c r="BE918" s="55"/>
      <c r="BF918" s="55"/>
      <c r="BG918" s="55"/>
      <c r="BH918" s="55"/>
      <c r="BI918" s="55"/>
      <c r="BJ918" s="55"/>
      <c r="BK918" s="55"/>
      <c r="BL918" s="55"/>
      <c r="BM918" s="55"/>
      <c r="BN918" s="55"/>
      <c r="BO918" s="55"/>
      <c r="BP918" s="55"/>
      <c r="BQ918" s="55"/>
      <c r="BR918" s="55"/>
    </row>
    <row r="919" spans="3:70" x14ac:dyDescent="0.4">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c r="AG919" s="55"/>
      <c r="AH919" s="55"/>
      <c r="AI919" s="55"/>
      <c r="AJ919" s="55"/>
      <c r="AK919" s="55"/>
      <c r="AL919" s="55"/>
      <c r="AM919" s="55"/>
      <c r="AN919" s="55"/>
      <c r="AO919" s="55"/>
      <c r="AP919" s="55"/>
      <c r="AQ919" s="55"/>
      <c r="AR919" s="55"/>
      <c r="AS919" s="55"/>
      <c r="AT919" s="55"/>
      <c r="AU919" s="55"/>
      <c r="AV919" s="55"/>
      <c r="AW919" s="55"/>
      <c r="AX919" s="55"/>
      <c r="AY919" s="55"/>
      <c r="AZ919" s="55"/>
      <c r="BA919" s="55"/>
      <c r="BB919" s="55"/>
      <c r="BC919" s="55"/>
      <c r="BD919" s="55"/>
      <c r="BE919" s="55"/>
      <c r="BF919" s="55"/>
      <c r="BG919" s="55"/>
      <c r="BH919" s="55"/>
      <c r="BI919" s="55"/>
      <c r="BJ919" s="55"/>
      <c r="BK919" s="55"/>
      <c r="BL919" s="55"/>
      <c r="BM919" s="55"/>
      <c r="BN919" s="55"/>
      <c r="BO919" s="55"/>
      <c r="BP919" s="55"/>
      <c r="BQ919" s="55"/>
      <c r="BR919" s="55"/>
    </row>
    <row r="920" spans="3:70" x14ac:dyDescent="0.4">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c r="AG920" s="55"/>
      <c r="AH920" s="55"/>
      <c r="AI920" s="55"/>
      <c r="AJ920" s="55"/>
      <c r="AK920" s="55"/>
      <c r="AL920" s="55"/>
      <c r="AM920" s="55"/>
      <c r="AN920" s="55"/>
      <c r="AO920" s="55"/>
      <c r="AP920" s="55"/>
      <c r="AQ920" s="55"/>
      <c r="AR920" s="55"/>
      <c r="AS920" s="55"/>
      <c r="AT920" s="55"/>
      <c r="AU920" s="55"/>
      <c r="AV920" s="55"/>
      <c r="AW920" s="55"/>
      <c r="AX920" s="55"/>
      <c r="AY920" s="55"/>
      <c r="AZ920" s="55"/>
      <c r="BA920" s="55"/>
      <c r="BB920" s="55"/>
      <c r="BC920" s="55"/>
      <c r="BD920" s="55"/>
      <c r="BE920" s="55"/>
      <c r="BF920" s="55"/>
      <c r="BG920" s="55"/>
      <c r="BH920" s="55"/>
      <c r="BI920" s="55"/>
      <c r="BJ920" s="55"/>
      <c r="BK920" s="55"/>
      <c r="BL920" s="55"/>
      <c r="BM920" s="55"/>
      <c r="BN920" s="55"/>
      <c r="BO920" s="55"/>
      <c r="BP920" s="55"/>
      <c r="BQ920" s="55"/>
      <c r="BR920" s="55"/>
    </row>
    <row r="921" spans="3:70" x14ac:dyDescent="0.4">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c r="AG921" s="55"/>
      <c r="AH921" s="55"/>
      <c r="AI921" s="55"/>
      <c r="AJ921" s="55"/>
      <c r="AK921" s="55"/>
      <c r="AL921" s="55"/>
      <c r="AM921" s="55"/>
      <c r="AN921" s="55"/>
      <c r="AO921" s="55"/>
      <c r="AP921" s="55"/>
      <c r="AQ921" s="55"/>
      <c r="AR921" s="55"/>
      <c r="AS921" s="55"/>
      <c r="AT921" s="55"/>
      <c r="AU921" s="55"/>
      <c r="AV921" s="55"/>
      <c r="AW921" s="55"/>
      <c r="AX921" s="55"/>
      <c r="AY921" s="55"/>
      <c r="AZ921" s="55"/>
      <c r="BA921" s="55"/>
      <c r="BB921" s="55"/>
      <c r="BC921" s="55"/>
      <c r="BD921" s="55"/>
      <c r="BE921" s="55"/>
      <c r="BF921" s="55"/>
      <c r="BG921" s="55"/>
      <c r="BH921" s="55"/>
      <c r="BI921" s="55"/>
      <c r="BJ921" s="55"/>
      <c r="BK921" s="55"/>
      <c r="BL921" s="55"/>
      <c r="BM921" s="55"/>
      <c r="BN921" s="55"/>
      <c r="BO921" s="55"/>
      <c r="BP921" s="55"/>
      <c r="BQ921" s="55"/>
      <c r="BR921" s="55"/>
    </row>
    <row r="922" spans="3:70" x14ac:dyDescent="0.4">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c r="AG922" s="55"/>
      <c r="AH922" s="55"/>
      <c r="AI922" s="55"/>
      <c r="AJ922" s="55"/>
      <c r="AK922" s="55"/>
      <c r="AL922" s="55"/>
      <c r="AM922" s="55"/>
      <c r="AN922" s="55"/>
      <c r="AO922" s="55"/>
      <c r="AP922" s="55"/>
      <c r="AQ922" s="55"/>
      <c r="AR922" s="55"/>
      <c r="AS922" s="55"/>
      <c r="AT922" s="55"/>
      <c r="AU922" s="55"/>
      <c r="AV922" s="55"/>
      <c r="AW922" s="55"/>
      <c r="AX922" s="55"/>
      <c r="AY922" s="55"/>
      <c r="AZ922" s="55"/>
      <c r="BA922" s="55"/>
      <c r="BB922" s="55"/>
      <c r="BC922" s="55"/>
      <c r="BD922" s="55"/>
      <c r="BE922" s="55"/>
      <c r="BF922" s="55"/>
      <c r="BG922" s="55"/>
      <c r="BH922" s="55"/>
      <c r="BI922" s="55"/>
      <c r="BJ922" s="55"/>
      <c r="BK922" s="55"/>
      <c r="BL922" s="55"/>
      <c r="BM922" s="55"/>
      <c r="BN922" s="55"/>
      <c r="BO922" s="55"/>
      <c r="BP922" s="55"/>
      <c r="BQ922" s="55"/>
      <c r="BR922" s="55"/>
    </row>
    <row r="923" spans="3:70" x14ac:dyDescent="0.4">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c r="AG923" s="55"/>
      <c r="AH923" s="55"/>
      <c r="AI923" s="55"/>
      <c r="AJ923" s="55"/>
      <c r="AK923" s="55"/>
      <c r="AL923" s="55"/>
      <c r="AM923" s="55"/>
      <c r="AN923" s="55"/>
      <c r="AO923" s="55"/>
      <c r="AP923" s="55"/>
      <c r="AQ923" s="55"/>
      <c r="AR923" s="55"/>
      <c r="AS923" s="55"/>
      <c r="AT923" s="55"/>
      <c r="AU923" s="55"/>
      <c r="AV923" s="55"/>
      <c r="AW923" s="55"/>
      <c r="AX923" s="55"/>
      <c r="AY923" s="55"/>
      <c r="AZ923" s="55"/>
      <c r="BA923" s="55"/>
      <c r="BB923" s="55"/>
      <c r="BC923" s="55"/>
      <c r="BD923" s="55"/>
      <c r="BE923" s="55"/>
      <c r="BF923" s="55"/>
      <c r="BG923" s="55"/>
      <c r="BH923" s="55"/>
      <c r="BI923" s="55"/>
      <c r="BJ923" s="55"/>
      <c r="BK923" s="55"/>
      <c r="BL923" s="55"/>
      <c r="BM923" s="55"/>
      <c r="BN923" s="55"/>
      <c r="BO923" s="55"/>
      <c r="BP923" s="55"/>
      <c r="BQ923" s="55"/>
      <c r="BR923" s="55"/>
    </row>
    <row r="924" spans="3:70" x14ac:dyDescent="0.4">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c r="AG924" s="55"/>
      <c r="AH924" s="55"/>
      <c r="AI924" s="55"/>
      <c r="AJ924" s="55"/>
      <c r="AK924" s="55"/>
      <c r="AL924" s="55"/>
      <c r="AM924" s="55"/>
      <c r="AN924" s="55"/>
      <c r="AO924" s="55"/>
      <c r="AP924" s="55"/>
      <c r="AQ924" s="55"/>
      <c r="AR924" s="55"/>
      <c r="AS924" s="55"/>
      <c r="AT924" s="55"/>
      <c r="AU924" s="55"/>
      <c r="AV924" s="55"/>
      <c r="AW924" s="55"/>
      <c r="AX924" s="55"/>
      <c r="AY924" s="55"/>
      <c r="AZ924" s="55"/>
      <c r="BA924" s="55"/>
      <c r="BB924" s="55"/>
      <c r="BC924" s="55"/>
      <c r="BD924" s="55"/>
      <c r="BE924" s="55"/>
      <c r="BF924" s="55"/>
      <c r="BG924" s="55"/>
      <c r="BH924" s="55"/>
      <c r="BI924" s="55"/>
      <c r="BJ924" s="55"/>
      <c r="BK924" s="55"/>
      <c r="BL924" s="55"/>
      <c r="BM924" s="55"/>
      <c r="BN924" s="55"/>
      <c r="BO924" s="55"/>
      <c r="BP924" s="55"/>
      <c r="BQ924" s="55"/>
      <c r="BR924" s="55"/>
    </row>
    <row r="925" spans="3:70" x14ac:dyDescent="0.4">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c r="AG925" s="55"/>
      <c r="AH925" s="55"/>
      <c r="AI925" s="55"/>
      <c r="AJ925" s="55"/>
      <c r="AK925" s="55"/>
      <c r="AL925" s="55"/>
      <c r="AM925" s="55"/>
      <c r="AN925" s="55"/>
      <c r="AO925" s="55"/>
      <c r="AP925" s="55"/>
      <c r="AQ925" s="55"/>
      <c r="AR925" s="55"/>
      <c r="AS925" s="55"/>
      <c r="AT925" s="55"/>
      <c r="AU925" s="55"/>
      <c r="AV925" s="55"/>
      <c r="AW925" s="55"/>
      <c r="AX925" s="55"/>
      <c r="AY925" s="55"/>
      <c r="AZ925" s="55"/>
      <c r="BA925" s="55"/>
      <c r="BB925" s="55"/>
      <c r="BC925" s="55"/>
      <c r="BD925" s="55"/>
      <c r="BE925" s="55"/>
      <c r="BF925" s="55"/>
      <c r="BG925" s="55"/>
      <c r="BH925" s="55"/>
      <c r="BI925" s="55"/>
      <c r="BJ925" s="55"/>
      <c r="BK925" s="55"/>
      <c r="BL925" s="55"/>
      <c r="BM925" s="55"/>
      <c r="BN925" s="55"/>
      <c r="BO925" s="55"/>
      <c r="BP925" s="55"/>
      <c r="BQ925" s="55"/>
      <c r="BR925" s="55"/>
    </row>
    <row r="926" spans="3:70" x14ac:dyDescent="0.4">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c r="AG926" s="55"/>
      <c r="AH926" s="55"/>
      <c r="AI926" s="55"/>
      <c r="AJ926" s="55"/>
      <c r="AK926" s="55"/>
      <c r="AL926" s="55"/>
      <c r="AM926" s="55"/>
      <c r="AN926" s="55"/>
      <c r="AO926" s="55"/>
      <c r="AP926" s="55"/>
      <c r="AQ926" s="55"/>
      <c r="AR926" s="55"/>
      <c r="AS926" s="55"/>
      <c r="AT926" s="55"/>
      <c r="AU926" s="55"/>
      <c r="AV926" s="55"/>
      <c r="AW926" s="55"/>
      <c r="AX926" s="55"/>
      <c r="AY926" s="55"/>
      <c r="AZ926" s="55"/>
      <c r="BA926" s="55"/>
      <c r="BB926" s="55"/>
      <c r="BC926" s="55"/>
      <c r="BD926" s="55"/>
      <c r="BE926" s="55"/>
      <c r="BF926" s="55"/>
      <c r="BG926" s="55"/>
      <c r="BH926" s="55"/>
      <c r="BI926" s="55"/>
      <c r="BJ926" s="55"/>
      <c r="BK926" s="55"/>
      <c r="BL926" s="55"/>
      <c r="BM926" s="55"/>
      <c r="BN926" s="55"/>
      <c r="BO926" s="55"/>
      <c r="BP926" s="55"/>
      <c r="BQ926" s="55"/>
      <c r="BR926" s="55"/>
    </row>
    <row r="927" spans="3:70" x14ac:dyDescent="0.4">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c r="AG927" s="55"/>
      <c r="AH927" s="55"/>
      <c r="AI927" s="55"/>
      <c r="AJ927" s="55"/>
      <c r="AK927" s="55"/>
      <c r="AL927" s="55"/>
      <c r="AM927" s="55"/>
      <c r="AN927" s="55"/>
      <c r="AO927" s="55"/>
      <c r="AP927" s="55"/>
      <c r="AQ927" s="55"/>
      <c r="AR927" s="55"/>
      <c r="AS927" s="55"/>
      <c r="AT927" s="55"/>
      <c r="AU927" s="55"/>
      <c r="AV927" s="55"/>
      <c r="AW927" s="55"/>
      <c r="AX927" s="55"/>
      <c r="AY927" s="55"/>
      <c r="AZ927" s="55"/>
      <c r="BA927" s="55"/>
      <c r="BB927" s="55"/>
      <c r="BC927" s="55"/>
      <c r="BD927" s="55"/>
      <c r="BE927" s="55"/>
      <c r="BF927" s="55"/>
      <c r="BG927" s="55"/>
      <c r="BH927" s="55"/>
      <c r="BI927" s="55"/>
      <c r="BJ927" s="55"/>
      <c r="BK927" s="55"/>
      <c r="BL927" s="55"/>
      <c r="BM927" s="55"/>
      <c r="BN927" s="55"/>
      <c r="BO927" s="55"/>
      <c r="BP927" s="55"/>
      <c r="BQ927" s="55"/>
      <c r="BR927" s="55"/>
    </row>
    <row r="928" spans="3:70" x14ac:dyDescent="0.4">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c r="AG928" s="55"/>
      <c r="AH928" s="55"/>
      <c r="AI928" s="55"/>
      <c r="AJ928" s="55"/>
      <c r="AK928" s="55"/>
      <c r="AL928" s="55"/>
      <c r="AM928" s="55"/>
      <c r="AN928" s="55"/>
      <c r="AO928" s="55"/>
      <c r="AP928" s="55"/>
      <c r="AQ928" s="55"/>
      <c r="AR928" s="55"/>
      <c r="AS928" s="55"/>
      <c r="AT928" s="55"/>
      <c r="AU928" s="55"/>
      <c r="AV928" s="55"/>
      <c r="AW928" s="55"/>
      <c r="AX928" s="55"/>
      <c r="AY928" s="55"/>
      <c r="AZ928" s="55"/>
      <c r="BA928" s="55"/>
      <c r="BB928" s="55"/>
      <c r="BC928" s="55"/>
      <c r="BD928" s="55"/>
      <c r="BE928" s="55"/>
      <c r="BF928" s="55"/>
      <c r="BG928" s="55"/>
      <c r="BH928" s="55"/>
      <c r="BI928" s="55"/>
      <c r="BJ928" s="55"/>
      <c r="BK928" s="55"/>
      <c r="BL928" s="55"/>
      <c r="BM928" s="55"/>
      <c r="BN928" s="55"/>
      <c r="BO928" s="55"/>
      <c r="BP928" s="55"/>
      <c r="BQ928" s="55"/>
      <c r="BR928" s="55"/>
    </row>
    <row r="929" spans="3:70" x14ac:dyDescent="0.4">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c r="AG929" s="55"/>
      <c r="AH929" s="55"/>
      <c r="AI929" s="55"/>
      <c r="AJ929" s="55"/>
      <c r="AK929" s="55"/>
      <c r="AL929" s="55"/>
      <c r="AM929" s="55"/>
      <c r="AN929" s="55"/>
      <c r="AO929" s="55"/>
      <c r="AP929" s="55"/>
      <c r="AQ929" s="55"/>
      <c r="AR929" s="55"/>
      <c r="AS929" s="55"/>
      <c r="AT929" s="55"/>
      <c r="AU929" s="55"/>
      <c r="AV929" s="55"/>
      <c r="AW929" s="55"/>
      <c r="AX929" s="55"/>
      <c r="AY929" s="55"/>
      <c r="AZ929" s="55"/>
      <c r="BA929" s="55"/>
      <c r="BB929" s="55"/>
      <c r="BC929" s="55"/>
      <c r="BD929" s="55"/>
      <c r="BE929" s="55"/>
      <c r="BF929" s="55"/>
      <c r="BG929" s="55"/>
      <c r="BH929" s="55"/>
      <c r="BI929" s="55"/>
      <c r="BJ929" s="55"/>
      <c r="BK929" s="55"/>
      <c r="BL929" s="55"/>
      <c r="BM929" s="55"/>
      <c r="BN929" s="55"/>
      <c r="BO929" s="55"/>
      <c r="BP929" s="55"/>
      <c r="BQ929" s="55"/>
      <c r="BR929" s="55"/>
    </row>
    <row r="930" spans="3:70" x14ac:dyDescent="0.4">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c r="AG930" s="55"/>
      <c r="AH930" s="55"/>
      <c r="AI930" s="55"/>
      <c r="AJ930" s="55"/>
      <c r="AK930" s="55"/>
      <c r="AL930" s="55"/>
      <c r="AM930" s="55"/>
      <c r="AN930" s="55"/>
      <c r="AO930" s="55"/>
      <c r="AP930" s="55"/>
      <c r="AQ930" s="55"/>
      <c r="AR930" s="55"/>
      <c r="AS930" s="55"/>
      <c r="AT930" s="55"/>
      <c r="AU930" s="55"/>
      <c r="AV930" s="55"/>
      <c r="AW930" s="55"/>
      <c r="AX930" s="55"/>
      <c r="AY930" s="55"/>
      <c r="AZ930" s="55"/>
      <c r="BA930" s="55"/>
      <c r="BB930" s="55"/>
      <c r="BC930" s="55"/>
      <c r="BD930" s="55"/>
      <c r="BE930" s="55"/>
      <c r="BF930" s="55"/>
      <c r="BG930" s="55"/>
      <c r="BH930" s="55"/>
      <c r="BI930" s="55"/>
      <c r="BJ930" s="55"/>
      <c r="BK930" s="55"/>
      <c r="BL930" s="55"/>
      <c r="BM930" s="55"/>
      <c r="BN930" s="55"/>
      <c r="BO930" s="55"/>
      <c r="BP930" s="55"/>
      <c r="BQ930" s="55"/>
      <c r="BR930" s="55"/>
    </row>
    <row r="931" spans="3:70" x14ac:dyDescent="0.4">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c r="AG931" s="55"/>
      <c r="AH931" s="55"/>
      <c r="AI931" s="55"/>
      <c r="AJ931" s="55"/>
      <c r="AK931" s="55"/>
      <c r="AL931" s="55"/>
      <c r="AM931" s="55"/>
      <c r="AN931" s="55"/>
      <c r="AO931" s="55"/>
      <c r="AP931" s="55"/>
      <c r="AQ931" s="55"/>
      <c r="AR931" s="55"/>
      <c r="AS931" s="55"/>
      <c r="AT931" s="55"/>
      <c r="AU931" s="55"/>
      <c r="AV931" s="55"/>
      <c r="AW931" s="55"/>
      <c r="AX931" s="55"/>
      <c r="AY931" s="55"/>
      <c r="AZ931" s="55"/>
      <c r="BA931" s="55"/>
      <c r="BB931" s="55"/>
      <c r="BC931" s="55"/>
      <c r="BD931" s="55"/>
      <c r="BE931" s="55"/>
      <c r="BF931" s="55"/>
      <c r="BG931" s="55"/>
      <c r="BH931" s="55"/>
      <c r="BI931" s="55"/>
      <c r="BJ931" s="55"/>
      <c r="BK931" s="55"/>
      <c r="BL931" s="55"/>
      <c r="BM931" s="55"/>
      <c r="BN931" s="55"/>
      <c r="BO931" s="55"/>
      <c r="BP931" s="55"/>
      <c r="BQ931" s="55"/>
      <c r="BR931" s="55"/>
    </row>
    <row r="932" spans="3:70" x14ac:dyDescent="0.4">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c r="AG932" s="55"/>
      <c r="AH932" s="55"/>
      <c r="AI932" s="55"/>
      <c r="AJ932" s="55"/>
      <c r="AK932" s="55"/>
      <c r="AL932" s="55"/>
      <c r="AM932" s="55"/>
      <c r="AN932" s="55"/>
      <c r="AO932" s="55"/>
      <c r="AP932" s="55"/>
      <c r="AQ932" s="55"/>
      <c r="AR932" s="55"/>
      <c r="AS932" s="55"/>
      <c r="AT932" s="55"/>
      <c r="AU932" s="55"/>
      <c r="AV932" s="55"/>
      <c r="AW932" s="55"/>
      <c r="AX932" s="55"/>
      <c r="AY932" s="55"/>
      <c r="AZ932" s="55"/>
      <c r="BA932" s="55"/>
      <c r="BB932" s="55"/>
      <c r="BC932" s="55"/>
      <c r="BD932" s="55"/>
      <c r="BE932" s="55"/>
      <c r="BF932" s="55"/>
      <c r="BG932" s="55"/>
      <c r="BH932" s="55"/>
      <c r="BI932" s="55"/>
      <c r="BJ932" s="55"/>
      <c r="BK932" s="55"/>
      <c r="BL932" s="55"/>
      <c r="BM932" s="55"/>
      <c r="BN932" s="55"/>
      <c r="BO932" s="55"/>
      <c r="BP932" s="55"/>
      <c r="BQ932" s="55"/>
      <c r="BR932" s="55"/>
    </row>
    <row r="933" spans="3:70" x14ac:dyDescent="0.4">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c r="AG933" s="55"/>
      <c r="AH933" s="55"/>
      <c r="AI933" s="55"/>
      <c r="AJ933" s="55"/>
      <c r="AK933" s="55"/>
      <c r="AL933" s="55"/>
      <c r="AM933" s="55"/>
      <c r="AN933" s="55"/>
      <c r="AO933" s="55"/>
      <c r="AP933" s="55"/>
      <c r="AQ933" s="55"/>
      <c r="AR933" s="55"/>
      <c r="AS933" s="55"/>
      <c r="AT933" s="55"/>
      <c r="AU933" s="55"/>
      <c r="AV933" s="55"/>
      <c r="AW933" s="55"/>
      <c r="AX933" s="55"/>
      <c r="AY933" s="55"/>
      <c r="AZ933" s="55"/>
      <c r="BA933" s="55"/>
      <c r="BB933" s="55"/>
      <c r="BC933" s="55"/>
      <c r="BD933" s="55"/>
      <c r="BE933" s="55"/>
      <c r="BF933" s="55"/>
      <c r="BG933" s="55"/>
      <c r="BH933" s="55"/>
      <c r="BI933" s="55"/>
      <c r="BJ933" s="55"/>
      <c r="BK933" s="55"/>
      <c r="BL933" s="55"/>
      <c r="BM933" s="55"/>
      <c r="BN933" s="55"/>
      <c r="BO933" s="55"/>
      <c r="BP933" s="55"/>
      <c r="BQ933" s="55"/>
      <c r="BR933" s="55"/>
    </row>
    <row r="934" spans="3:70" x14ac:dyDescent="0.4">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c r="AG934" s="55"/>
      <c r="AH934" s="55"/>
      <c r="AI934" s="55"/>
      <c r="AJ934" s="55"/>
      <c r="AK934" s="55"/>
      <c r="AL934" s="55"/>
      <c r="AM934" s="55"/>
      <c r="AN934" s="55"/>
      <c r="AO934" s="55"/>
      <c r="AP934" s="55"/>
      <c r="AQ934" s="55"/>
      <c r="AR934" s="55"/>
      <c r="AS934" s="55"/>
      <c r="AT934" s="55"/>
      <c r="AU934" s="55"/>
      <c r="AV934" s="55"/>
      <c r="AW934" s="55"/>
      <c r="AX934" s="55"/>
      <c r="AY934" s="55"/>
      <c r="AZ934" s="55"/>
      <c r="BA934" s="55"/>
      <c r="BB934" s="55"/>
      <c r="BC934" s="55"/>
      <c r="BD934" s="55"/>
      <c r="BE934" s="55"/>
      <c r="BF934" s="55"/>
      <c r="BG934" s="55"/>
      <c r="BH934" s="55"/>
      <c r="BI934" s="55"/>
      <c r="BJ934" s="55"/>
      <c r="BK934" s="55"/>
      <c r="BL934" s="55"/>
      <c r="BM934" s="55"/>
      <c r="BN934" s="55"/>
      <c r="BO934" s="55"/>
      <c r="BP934" s="55"/>
      <c r="BQ934" s="55"/>
      <c r="BR934" s="55"/>
    </row>
    <row r="935" spans="3:70" x14ac:dyDescent="0.4">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c r="AG935" s="55"/>
      <c r="AH935" s="55"/>
      <c r="AI935" s="55"/>
      <c r="AJ935" s="55"/>
      <c r="AK935" s="55"/>
      <c r="AL935" s="55"/>
      <c r="AM935" s="55"/>
      <c r="AN935" s="55"/>
      <c r="AO935" s="55"/>
      <c r="AP935" s="55"/>
      <c r="AQ935" s="55"/>
      <c r="AR935" s="55"/>
      <c r="AS935" s="55"/>
      <c r="AT935" s="55"/>
      <c r="AU935" s="55"/>
      <c r="AV935" s="55"/>
      <c r="AW935" s="55"/>
      <c r="AX935" s="55"/>
      <c r="AY935" s="55"/>
      <c r="AZ935" s="55"/>
      <c r="BA935" s="55"/>
      <c r="BB935" s="55"/>
      <c r="BC935" s="55"/>
      <c r="BD935" s="55"/>
      <c r="BE935" s="55"/>
      <c r="BF935" s="55"/>
      <c r="BG935" s="55"/>
      <c r="BH935" s="55"/>
      <c r="BI935" s="55"/>
      <c r="BJ935" s="55"/>
      <c r="BK935" s="55"/>
      <c r="BL935" s="55"/>
      <c r="BM935" s="55"/>
      <c r="BN935" s="55"/>
      <c r="BO935" s="55"/>
      <c r="BP935" s="55"/>
      <c r="BQ935" s="55"/>
      <c r="BR935" s="55"/>
    </row>
    <row r="936" spans="3:70" x14ac:dyDescent="0.4">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c r="AG936" s="55"/>
      <c r="AH936" s="55"/>
      <c r="AI936" s="55"/>
      <c r="AJ936" s="55"/>
      <c r="AK936" s="55"/>
      <c r="AL936" s="55"/>
      <c r="AM936" s="55"/>
      <c r="AN936" s="55"/>
      <c r="AO936" s="55"/>
      <c r="AP936" s="55"/>
      <c r="AQ936" s="55"/>
      <c r="AR936" s="55"/>
      <c r="AS936" s="55"/>
      <c r="AT936" s="55"/>
      <c r="AU936" s="55"/>
      <c r="AV936" s="55"/>
      <c r="AW936" s="55"/>
      <c r="AX936" s="55"/>
      <c r="AY936" s="55"/>
      <c r="AZ936" s="55"/>
      <c r="BA936" s="55"/>
      <c r="BB936" s="55"/>
      <c r="BC936" s="55"/>
      <c r="BD936" s="55"/>
      <c r="BE936" s="55"/>
      <c r="BF936" s="55"/>
      <c r="BG936" s="55"/>
      <c r="BH936" s="55"/>
      <c r="BI936" s="55"/>
      <c r="BJ936" s="55"/>
      <c r="BK936" s="55"/>
      <c r="BL936" s="55"/>
      <c r="BM936" s="55"/>
      <c r="BN936" s="55"/>
      <c r="BO936" s="55"/>
      <c r="BP936" s="55"/>
      <c r="BQ936" s="55"/>
      <c r="BR936" s="55"/>
    </row>
    <row r="937" spans="3:70" x14ac:dyDescent="0.4">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c r="AG937" s="55"/>
      <c r="AH937" s="55"/>
      <c r="AI937" s="55"/>
      <c r="AJ937" s="55"/>
      <c r="AK937" s="55"/>
      <c r="AL937" s="55"/>
      <c r="AM937" s="55"/>
      <c r="AN937" s="55"/>
      <c r="AO937" s="55"/>
      <c r="AP937" s="55"/>
      <c r="AQ937" s="55"/>
      <c r="AR937" s="55"/>
      <c r="AS937" s="55"/>
      <c r="AT937" s="55"/>
      <c r="AU937" s="55"/>
      <c r="AV937" s="55"/>
      <c r="AW937" s="55"/>
      <c r="AX937" s="55"/>
      <c r="AY937" s="55"/>
      <c r="AZ937" s="55"/>
      <c r="BA937" s="55"/>
      <c r="BB937" s="55"/>
      <c r="BC937" s="55"/>
      <c r="BD937" s="55"/>
      <c r="BE937" s="55"/>
      <c r="BF937" s="55"/>
      <c r="BG937" s="55"/>
      <c r="BH937" s="55"/>
      <c r="BI937" s="55"/>
      <c r="BJ937" s="55"/>
      <c r="BK937" s="55"/>
      <c r="BL937" s="55"/>
      <c r="BM937" s="55"/>
      <c r="BN937" s="55"/>
      <c r="BO937" s="55"/>
      <c r="BP937" s="55"/>
      <c r="BQ937" s="55"/>
      <c r="BR937" s="55"/>
    </row>
    <row r="938" spans="3:70" x14ac:dyDescent="0.4">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5"/>
      <c r="AK938" s="55"/>
      <c r="AL938" s="55"/>
      <c r="AM938" s="55"/>
      <c r="AN938" s="55"/>
      <c r="AO938" s="55"/>
      <c r="AP938" s="55"/>
      <c r="AQ938" s="55"/>
      <c r="AR938" s="55"/>
      <c r="AS938" s="55"/>
      <c r="AT938" s="55"/>
      <c r="AU938" s="55"/>
      <c r="AV938" s="55"/>
      <c r="AW938" s="55"/>
      <c r="AX938" s="55"/>
      <c r="AY938" s="55"/>
      <c r="AZ938" s="55"/>
      <c r="BA938" s="55"/>
      <c r="BB938" s="55"/>
      <c r="BC938" s="55"/>
      <c r="BD938" s="55"/>
      <c r="BE938" s="55"/>
      <c r="BF938" s="55"/>
      <c r="BG938" s="55"/>
      <c r="BH938" s="55"/>
      <c r="BI938" s="55"/>
      <c r="BJ938" s="55"/>
      <c r="BK938" s="55"/>
      <c r="BL938" s="55"/>
      <c r="BM938" s="55"/>
      <c r="BN938" s="55"/>
      <c r="BO938" s="55"/>
      <c r="BP938" s="55"/>
      <c r="BQ938" s="55"/>
      <c r="BR938" s="55"/>
    </row>
    <row r="939" spans="3:70" x14ac:dyDescent="0.4">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c r="AG939" s="55"/>
      <c r="AH939" s="55"/>
      <c r="AI939" s="55"/>
      <c r="AJ939" s="55"/>
      <c r="AK939" s="55"/>
      <c r="AL939" s="55"/>
      <c r="AM939" s="55"/>
      <c r="AN939" s="55"/>
      <c r="AO939" s="55"/>
      <c r="AP939" s="55"/>
      <c r="AQ939" s="55"/>
      <c r="AR939" s="55"/>
      <c r="AS939" s="55"/>
      <c r="AT939" s="55"/>
      <c r="AU939" s="55"/>
      <c r="AV939" s="55"/>
      <c r="AW939" s="55"/>
      <c r="AX939" s="55"/>
      <c r="AY939" s="55"/>
      <c r="AZ939" s="55"/>
      <c r="BA939" s="55"/>
      <c r="BB939" s="55"/>
      <c r="BC939" s="55"/>
      <c r="BD939" s="55"/>
      <c r="BE939" s="55"/>
      <c r="BF939" s="55"/>
      <c r="BG939" s="55"/>
      <c r="BH939" s="55"/>
      <c r="BI939" s="55"/>
      <c r="BJ939" s="55"/>
      <c r="BK939" s="55"/>
      <c r="BL939" s="55"/>
      <c r="BM939" s="55"/>
      <c r="BN939" s="55"/>
      <c r="BO939" s="55"/>
      <c r="BP939" s="55"/>
      <c r="BQ939" s="55"/>
      <c r="BR939" s="55"/>
    </row>
    <row r="940" spans="3:70" x14ac:dyDescent="0.4">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c r="AG940" s="55"/>
      <c r="AH940" s="55"/>
      <c r="AI940" s="55"/>
      <c r="AJ940" s="55"/>
      <c r="AK940" s="55"/>
      <c r="AL940" s="55"/>
      <c r="AM940" s="55"/>
      <c r="AN940" s="55"/>
      <c r="AO940" s="55"/>
      <c r="AP940" s="55"/>
      <c r="AQ940" s="55"/>
      <c r="AR940" s="55"/>
      <c r="AS940" s="55"/>
      <c r="AT940" s="55"/>
      <c r="AU940" s="55"/>
      <c r="AV940" s="55"/>
      <c r="AW940" s="55"/>
      <c r="AX940" s="55"/>
      <c r="AY940" s="55"/>
      <c r="AZ940" s="55"/>
      <c r="BA940" s="55"/>
      <c r="BB940" s="55"/>
      <c r="BC940" s="55"/>
      <c r="BD940" s="55"/>
      <c r="BE940" s="55"/>
      <c r="BF940" s="55"/>
      <c r="BG940" s="55"/>
      <c r="BH940" s="55"/>
      <c r="BI940" s="55"/>
      <c r="BJ940" s="55"/>
      <c r="BK940" s="55"/>
      <c r="BL940" s="55"/>
      <c r="BM940" s="55"/>
      <c r="BN940" s="55"/>
      <c r="BO940" s="55"/>
      <c r="BP940" s="55"/>
      <c r="BQ940" s="55"/>
      <c r="BR940" s="55"/>
    </row>
    <row r="941" spans="3:70" x14ac:dyDescent="0.4">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c r="AG941" s="55"/>
      <c r="AH941" s="55"/>
      <c r="AI941" s="55"/>
      <c r="AJ941" s="55"/>
      <c r="AK941" s="55"/>
      <c r="AL941" s="55"/>
      <c r="AM941" s="55"/>
      <c r="AN941" s="55"/>
      <c r="AO941" s="55"/>
      <c r="AP941" s="55"/>
      <c r="AQ941" s="55"/>
      <c r="AR941" s="55"/>
      <c r="AS941" s="55"/>
      <c r="AT941" s="55"/>
      <c r="AU941" s="55"/>
      <c r="AV941" s="55"/>
      <c r="AW941" s="55"/>
      <c r="AX941" s="55"/>
      <c r="AY941" s="55"/>
      <c r="AZ941" s="55"/>
      <c r="BA941" s="55"/>
      <c r="BB941" s="55"/>
      <c r="BC941" s="55"/>
      <c r="BD941" s="55"/>
      <c r="BE941" s="55"/>
      <c r="BF941" s="55"/>
      <c r="BG941" s="55"/>
      <c r="BH941" s="55"/>
      <c r="BI941" s="55"/>
      <c r="BJ941" s="55"/>
      <c r="BK941" s="55"/>
      <c r="BL941" s="55"/>
      <c r="BM941" s="55"/>
      <c r="BN941" s="55"/>
      <c r="BO941" s="55"/>
      <c r="BP941" s="55"/>
      <c r="BQ941" s="55"/>
      <c r="BR941" s="55"/>
    </row>
    <row r="942" spans="3:70" x14ac:dyDescent="0.4">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c r="AG942" s="55"/>
      <c r="AH942" s="55"/>
      <c r="AI942" s="55"/>
      <c r="AJ942" s="55"/>
      <c r="AK942" s="55"/>
      <c r="AL942" s="55"/>
      <c r="AM942" s="55"/>
      <c r="AN942" s="55"/>
      <c r="AO942" s="55"/>
      <c r="AP942" s="55"/>
      <c r="AQ942" s="55"/>
      <c r="AR942" s="55"/>
      <c r="AS942" s="55"/>
      <c r="AT942" s="55"/>
      <c r="AU942" s="55"/>
      <c r="AV942" s="55"/>
      <c r="AW942" s="55"/>
      <c r="AX942" s="55"/>
      <c r="AY942" s="55"/>
      <c r="AZ942" s="55"/>
      <c r="BA942" s="55"/>
      <c r="BB942" s="55"/>
      <c r="BC942" s="55"/>
      <c r="BD942" s="55"/>
      <c r="BE942" s="55"/>
      <c r="BF942" s="55"/>
      <c r="BG942" s="55"/>
      <c r="BH942" s="55"/>
      <c r="BI942" s="55"/>
      <c r="BJ942" s="55"/>
      <c r="BK942" s="55"/>
      <c r="BL942" s="55"/>
      <c r="BM942" s="55"/>
      <c r="BN942" s="55"/>
      <c r="BO942" s="55"/>
      <c r="BP942" s="55"/>
      <c r="BQ942" s="55"/>
      <c r="BR942" s="55"/>
    </row>
    <row r="943" spans="3:70" x14ac:dyDescent="0.4">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c r="AG943" s="55"/>
      <c r="AH943" s="55"/>
      <c r="AI943" s="55"/>
      <c r="AJ943" s="55"/>
      <c r="AK943" s="55"/>
      <c r="AL943" s="55"/>
      <c r="AM943" s="55"/>
      <c r="AN943" s="55"/>
      <c r="AO943" s="55"/>
      <c r="AP943" s="55"/>
      <c r="AQ943" s="55"/>
      <c r="AR943" s="55"/>
      <c r="AS943" s="55"/>
      <c r="AT943" s="55"/>
      <c r="AU943" s="55"/>
      <c r="AV943" s="55"/>
      <c r="AW943" s="55"/>
      <c r="AX943" s="55"/>
      <c r="AY943" s="55"/>
      <c r="AZ943" s="55"/>
      <c r="BA943" s="55"/>
      <c r="BB943" s="55"/>
      <c r="BC943" s="55"/>
      <c r="BD943" s="55"/>
      <c r="BE943" s="55"/>
      <c r="BF943" s="55"/>
      <c r="BG943" s="55"/>
      <c r="BH943" s="55"/>
      <c r="BI943" s="55"/>
      <c r="BJ943" s="55"/>
      <c r="BK943" s="55"/>
      <c r="BL943" s="55"/>
      <c r="BM943" s="55"/>
      <c r="BN943" s="55"/>
      <c r="BO943" s="55"/>
      <c r="BP943" s="55"/>
      <c r="BQ943" s="55"/>
      <c r="BR943" s="55"/>
    </row>
    <row r="944" spans="3:70" x14ac:dyDescent="0.4">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c r="AG944" s="55"/>
      <c r="AH944" s="55"/>
      <c r="AI944" s="55"/>
      <c r="AJ944" s="55"/>
      <c r="AK944" s="55"/>
      <c r="AL944" s="55"/>
      <c r="AM944" s="55"/>
      <c r="AN944" s="55"/>
      <c r="AO944" s="55"/>
      <c r="AP944" s="55"/>
      <c r="AQ944" s="55"/>
      <c r="AR944" s="55"/>
      <c r="AS944" s="55"/>
      <c r="AT944" s="55"/>
      <c r="AU944" s="55"/>
      <c r="AV944" s="55"/>
      <c r="AW944" s="55"/>
      <c r="AX944" s="55"/>
      <c r="AY944" s="55"/>
      <c r="AZ944" s="55"/>
      <c r="BA944" s="55"/>
      <c r="BB944" s="55"/>
      <c r="BC944" s="55"/>
      <c r="BD944" s="55"/>
      <c r="BE944" s="55"/>
      <c r="BF944" s="55"/>
      <c r="BG944" s="55"/>
      <c r="BH944" s="55"/>
      <c r="BI944" s="55"/>
      <c r="BJ944" s="55"/>
      <c r="BK944" s="55"/>
      <c r="BL944" s="55"/>
      <c r="BM944" s="55"/>
      <c r="BN944" s="55"/>
      <c r="BO944" s="55"/>
      <c r="BP944" s="55"/>
      <c r="BQ944" s="55"/>
      <c r="BR944" s="55"/>
    </row>
    <row r="945" spans="3:70" x14ac:dyDescent="0.4">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c r="AG945" s="55"/>
      <c r="AH945" s="55"/>
      <c r="AI945" s="55"/>
      <c r="AJ945" s="55"/>
      <c r="AK945" s="55"/>
      <c r="AL945" s="55"/>
      <c r="AM945" s="55"/>
      <c r="AN945" s="55"/>
      <c r="AO945" s="55"/>
      <c r="AP945" s="55"/>
      <c r="AQ945" s="55"/>
      <c r="AR945" s="55"/>
      <c r="AS945" s="55"/>
      <c r="AT945" s="55"/>
      <c r="AU945" s="55"/>
      <c r="AV945" s="55"/>
      <c r="AW945" s="55"/>
      <c r="AX945" s="55"/>
      <c r="AY945" s="55"/>
      <c r="AZ945" s="55"/>
      <c r="BA945" s="55"/>
      <c r="BB945" s="55"/>
      <c r="BC945" s="55"/>
      <c r="BD945" s="55"/>
      <c r="BE945" s="55"/>
      <c r="BF945" s="55"/>
      <c r="BG945" s="55"/>
      <c r="BH945" s="55"/>
      <c r="BI945" s="55"/>
      <c r="BJ945" s="55"/>
      <c r="BK945" s="55"/>
      <c r="BL945" s="55"/>
      <c r="BM945" s="55"/>
      <c r="BN945" s="55"/>
      <c r="BO945" s="55"/>
      <c r="BP945" s="55"/>
      <c r="BQ945" s="55"/>
      <c r="BR945" s="55"/>
    </row>
    <row r="946" spans="3:70" x14ac:dyDescent="0.4">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c r="AG946" s="55"/>
      <c r="AH946" s="55"/>
      <c r="AI946" s="55"/>
      <c r="AJ946" s="55"/>
      <c r="AK946" s="55"/>
      <c r="AL946" s="55"/>
      <c r="AM946" s="55"/>
      <c r="AN946" s="55"/>
      <c r="AO946" s="55"/>
      <c r="AP946" s="55"/>
      <c r="AQ946" s="55"/>
      <c r="AR946" s="55"/>
      <c r="AS946" s="55"/>
      <c r="AT946" s="55"/>
      <c r="AU946" s="55"/>
      <c r="AV946" s="55"/>
      <c r="AW946" s="55"/>
      <c r="AX946" s="55"/>
      <c r="AY946" s="55"/>
      <c r="AZ946" s="55"/>
      <c r="BA946" s="55"/>
      <c r="BB946" s="55"/>
      <c r="BC946" s="55"/>
      <c r="BD946" s="55"/>
      <c r="BE946" s="55"/>
      <c r="BF946" s="55"/>
      <c r="BG946" s="55"/>
      <c r="BH946" s="55"/>
      <c r="BI946" s="55"/>
      <c r="BJ946" s="55"/>
      <c r="BK946" s="55"/>
      <c r="BL946" s="55"/>
      <c r="BM946" s="55"/>
      <c r="BN946" s="55"/>
      <c r="BO946" s="55"/>
      <c r="BP946" s="55"/>
      <c r="BQ946" s="55"/>
      <c r="BR946" s="55"/>
    </row>
    <row r="947" spans="3:70" x14ac:dyDescent="0.4">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c r="AG947" s="55"/>
      <c r="AH947" s="55"/>
      <c r="AI947" s="55"/>
      <c r="AJ947" s="55"/>
      <c r="AK947" s="55"/>
      <c r="AL947" s="55"/>
      <c r="AM947" s="55"/>
      <c r="AN947" s="55"/>
      <c r="AO947" s="55"/>
      <c r="AP947" s="55"/>
      <c r="AQ947" s="55"/>
      <c r="AR947" s="55"/>
      <c r="AS947" s="55"/>
      <c r="AT947" s="55"/>
      <c r="AU947" s="55"/>
      <c r="AV947" s="55"/>
      <c r="AW947" s="55"/>
      <c r="AX947" s="55"/>
      <c r="AY947" s="55"/>
      <c r="AZ947" s="55"/>
      <c r="BA947" s="55"/>
      <c r="BB947" s="55"/>
      <c r="BC947" s="55"/>
      <c r="BD947" s="55"/>
      <c r="BE947" s="55"/>
      <c r="BF947" s="55"/>
      <c r="BG947" s="55"/>
      <c r="BH947" s="55"/>
      <c r="BI947" s="55"/>
      <c r="BJ947" s="55"/>
      <c r="BK947" s="55"/>
      <c r="BL947" s="55"/>
      <c r="BM947" s="55"/>
      <c r="BN947" s="55"/>
      <c r="BO947" s="55"/>
      <c r="BP947" s="55"/>
      <c r="BQ947" s="55"/>
      <c r="BR947" s="55"/>
    </row>
    <row r="948" spans="3:70" x14ac:dyDescent="0.4">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c r="AG948" s="55"/>
      <c r="AH948" s="55"/>
      <c r="AI948" s="55"/>
      <c r="AJ948" s="55"/>
      <c r="AK948" s="55"/>
      <c r="AL948" s="55"/>
      <c r="AM948" s="55"/>
      <c r="AN948" s="55"/>
      <c r="AO948" s="55"/>
      <c r="AP948" s="55"/>
      <c r="AQ948" s="55"/>
      <c r="AR948" s="55"/>
      <c r="AS948" s="55"/>
      <c r="AT948" s="55"/>
      <c r="AU948" s="55"/>
      <c r="AV948" s="55"/>
      <c r="AW948" s="55"/>
      <c r="AX948" s="55"/>
      <c r="AY948" s="55"/>
      <c r="AZ948" s="55"/>
      <c r="BA948" s="55"/>
      <c r="BB948" s="55"/>
      <c r="BC948" s="55"/>
      <c r="BD948" s="55"/>
      <c r="BE948" s="55"/>
      <c r="BF948" s="55"/>
      <c r="BG948" s="55"/>
      <c r="BH948" s="55"/>
      <c r="BI948" s="55"/>
      <c r="BJ948" s="55"/>
      <c r="BK948" s="55"/>
      <c r="BL948" s="55"/>
      <c r="BM948" s="55"/>
      <c r="BN948" s="55"/>
      <c r="BO948" s="55"/>
      <c r="BP948" s="55"/>
      <c r="BQ948" s="55"/>
      <c r="BR948" s="55"/>
    </row>
    <row r="949" spans="3:70" x14ac:dyDescent="0.4">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c r="AG949" s="55"/>
      <c r="AH949" s="55"/>
      <c r="AI949" s="55"/>
      <c r="AJ949" s="55"/>
      <c r="AK949" s="55"/>
      <c r="AL949" s="55"/>
      <c r="AM949" s="55"/>
      <c r="AN949" s="55"/>
      <c r="AO949" s="55"/>
      <c r="AP949" s="55"/>
      <c r="AQ949" s="55"/>
      <c r="AR949" s="55"/>
      <c r="AS949" s="55"/>
      <c r="AT949" s="55"/>
      <c r="AU949" s="55"/>
      <c r="AV949" s="55"/>
      <c r="AW949" s="55"/>
      <c r="AX949" s="55"/>
      <c r="AY949" s="55"/>
      <c r="AZ949" s="55"/>
      <c r="BA949" s="55"/>
      <c r="BB949" s="55"/>
      <c r="BC949" s="55"/>
      <c r="BD949" s="55"/>
      <c r="BE949" s="55"/>
      <c r="BF949" s="55"/>
      <c r="BG949" s="55"/>
      <c r="BH949" s="55"/>
      <c r="BI949" s="55"/>
      <c r="BJ949" s="55"/>
      <c r="BK949" s="55"/>
      <c r="BL949" s="55"/>
      <c r="BM949" s="55"/>
      <c r="BN949" s="55"/>
      <c r="BO949" s="55"/>
      <c r="BP949" s="55"/>
      <c r="BQ949" s="55"/>
      <c r="BR949" s="55"/>
    </row>
    <row r="950" spans="3:70" x14ac:dyDescent="0.4">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c r="AG950" s="55"/>
      <c r="AH950" s="55"/>
      <c r="AI950" s="55"/>
      <c r="AJ950" s="55"/>
      <c r="AK950" s="55"/>
      <c r="AL950" s="55"/>
      <c r="AM950" s="55"/>
      <c r="AN950" s="55"/>
      <c r="AO950" s="55"/>
      <c r="AP950" s="55"/>
      <c r="AQ950" s="55"/>
      <c r="AR950" s="55"/>
      <c r="AS950" s="55"/>
      <c r="AT950" s="55"/>
      <c r="AU950" s="55"/>
      <c r="AV950" s="55"/>
      <c r="AW950" s="55"/>
      <c r="AX950" s="55"/>
      <c r="AY950" s="55"/>
      <c r="AZ950" s="55"/>
      <c r="BA950" s="55"/>
      <c r="BB950" s="55"/>
      <c r="BC950" s="55"/>
      <c r="BD950" s="55"/>
      <c r="BE950" s="55"/>
      <c r="BF950" s="55"/>
      <c r="BG950" s="55"/>
      <c r="BH950" s="55"/>
      <c r="BI950" s="55"/>
      <c r="BJ950" s="55"/>
      <c r="BK950" s="55"/>
      <c r="BL950" s="55"/>
      <c r="BM950" s="55"/>
      <c r="BN950" s="55"/>
      <c r="BO950" s="55"/>
      <c r="BP950" s="55"/>
      <c r="BQ950" s="55"/>
      <c r="BR950" s="55"/>
    </row>
    <row r="951" spans="3:70" x14ac:dyDescent="0.4">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c r="AG951" s="55"/>
      <c r="AH951" s="55"/>
      <c r="AI951" s="55"/>
      <c r="AJ951" s="55"/>
      <c r="AK951" s="55"/>
      <c r="AL951" s="55"/>
      <c r="AM951" s="55"/>
      <c r="AN951" s="55"/>
      <c r="AO951" s="55"/>
      <c r="AP951" s="55"/>
      <c r="AQ951" s="55"/>
      <c r="AR951" s="55"/>
      <c r="AS951" s="55"/>
      <c r="AT951" s="55"/>
      <c r="AU951" s="55"/>
      <c r="AV951" s="55"/>
      <c r="AW951" s="55"/>
      <c r="AX951" s="55"/>
      <c r="AY951" s="55"/>
      <c r="AZ951" s="55"/>
      <c r="BA951" s="55"/>
      <c r="BB951" s="55"/>
      <c r="BC951" s="55"/>
      <c r="BD951" s="55"/>
      <c r="BE951" s="55"/>
      <c r="BF951" s="55"/>
      <c r="BG951" s="55"/>
      <c r="BH951" s="55"/>
      <c r="BI951" s="55"/>
      <c r="BJ951" s="55"/>
      <c r="BK951" s="55"/>
      <c r="BL951" s="55"/>
      <c r="BM951" s="55"/>
      <c r="BN951" s="55"/>
      <c r="BO951" s="55"/>
      <c r="BP951" s="55"/>
      <c r="BQ951" s="55"/>
      <c r="BR951" s="55"/>
    </row>
    <row r="952" spans="3:70" x14ac:dyDescent="0.4">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c r="AG952" s="55"/>
      <c r="AH952" s="55"/>
      <c r="AI952" s="55"/>
      <c r="AJ952" s="55"/>
      <c r="AK952" s="55"/>
      <c r="AL952" s="55"/>
      <c r="AM952" s="55"/>
      <c r="AN952" s="55"/>
      <c r="AO952" s="55"/>
      <c r="AP952" s="55"/>
      <c r="AQ952" s="55"/>
      <c r="AR952" s="55"/>
      <c r="AS952" s="55"/>
      <c r="AT952" s="55"/>
      <c r="AU952" s="55"/>
      <c r="AV952" s="55"/>
      <c r="AW952" s="55"/>
      <c r="AX952" s="55"/>
      <c r="AY952" s="55"/>
      <c r="AZ952" s="55"/>
      <c r="BA952" s="55"/>
      <c r="BB952" s="55"/>
      <c r="BC952" s="55"/>
      <c r="BD952" s="55"/>
      <c r="BE952" s="55"/>
      <c r="BF952" s="55"/>
      <c r="BG952" s="55"/>
      <c r="BH952" s="55"/>
      <c r="BI952" s="55"/>
      <c r="BJ952" s="55"/>
      <c r="BK952" s="55"/>
      <c r="BL952" s="55"/>
      <c r="BM952" s="55"/>
      <c r="BN952" s="55"/>
      <c r="BO952" s="55"/>
      <c r="BP952" s="55"/>
      <c r="BQ952" s="55"/>
      <c r="BR952" s="55"/>
    </row>
    <row r="953" spans="3:70" x14ac:dyDescent="0.4">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c r="AG953" s="55"/>
      <c r="AH953" s="55"/>
      <c r="AI953" s="55"/>
      <c r="AJ953" s="55"/>
      <c r="AK953" s="55"/>
      <c r="AL953" s="55"/>
      <c r="AM953" s="55"/>
      <c r="AN953" s="55"/>
      <c r="AO953" s="55"/>
      <c r="AP953" s="55"/>
      <c r="AQ953" s="55"/>
      <c r="AR953" s="55"/>
      <c r="AS953" s="55"/>
      <c r="AT953" s="55"/>
      <c r="AU953" s="55"/>
      <c r="AV953" s="55"/>
      <c r="AW953" s="55"/>
      <c r="AX953" s="55"/>
      <c r="AY953" s="55"/>
      <c r="AZ953" s="55"/>
      <c r="BA953" s="55"/>
      <c r="BB953" s="55"/>
      <c r="BC953" s="55"/>
      <c r="BD953" s="55"/>
      <c r="BE953" s="55"/>
      <c r="BF953" s="55"/>
      <c r="BG953" s="55"/>
      <c r="BH953" s="55"/>
      <c r="BI953" s="55"/>
      <c r="BJ953" s="55"/>
      <c r="BK953" s="55"/>
      <c r="BL953" s="55"/>
      <c r="BM953" s="55"/>
      <c r="BN953" s="55"/>
      <c r="BO953" s="55"/>
      <c r="BP953" s="55"/>
      <c r="BQ953" s="55"/>
      <c r="BR953" s="55"/>
    </row>
    <row r="954" spans="3:70" x14ac:dyDescent="0.4">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c r="AG954" s="55"/>
      <c r="AH954" s="55"/>
      <c r="AI954" s="55"/>
      <c r="AJ954" s="55"/>
      <c r="AK954" s="55"/>
      <c r="AL954" s="55"/>
      <c r="AM954" s="55"/>
      <c r="AN954" s="55"/>
      <c r="AO954" s="55"/>
      <c r="AP954" s="55"/>
      <c r="AQ954" s="55"/>
      <c r="AR954" s="55"/>
      <c r="AS954" s="55"/>
      <c r="AT954" s="55"/>
      <c r="AU954" s="55"/>
      <c r="AV954" s="55"/>
      <c r="AW954" s="55"/>
      <c r="AX954" s="55"/>
      <c r="AY954" s="55"/>
      <c r="AZ954" s="55"/>
      <c r="BA954" s="55"/>
      <c r="BB954" s="55"/>
      <c r="BC954" s="55"/>
      <c r="BD954" s="55"/>
      <c r="BE954" s="55"/>
      <c r="BF954" s="55"/>
      <c r="BG954" s="55"/>
      <c r="BH954" s="55"/>
      <c r="BI954" s="55"/>
      <c r="BJ954" s="55"/>
      <c r="BK954" s="55"/>
      <c r="BL954" s="55"/>
      <c r="BM954" s="55"/>
      <c r="BN954" s="55"/>
      <c r="BO954" s="55"/>
      <c r="BP954" s="55"/>
      <c r="BQ954" s="55"/>
      <c r="BR954" s="55"/>
    </row>
    <row r="955" spans="3:70" x14ac:dyDescent="0.4">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c r="AG955" s="55"/>
      <c r="AH955" s="55"/>
      <c r="AI955" s="55"/>
      <c r="AJ955" s="55"/>
      <c r="AK955" s="55"/>
      <c r="AL955" s="55"/>
      <c r="AM955" s="55"/>
      <c r="AN955" s="55"/>
      <c r="AO955" s="55"/>
      <c r="AP955" s="55"/>
      <c r="AQ955" s="55"/>
      <c r="AR955" s="55"/>
      <c r="AS955" s="55"/>
      <c r="AT955" s="55"/>
      <c r="AU955" s="55"/>
      <c r="AV955" s="55"/>
      <c r="AW955" s="55"/>
      <c r="AX955" s="55"/>
      <c r="AY955" s="55"/>
      <c r="AZ955" s="55"/>
      <c r="BA955" s="55"/>
      <c r="BB955" s="55"/>
      <c r="BC955" s="55"/>
      <c r="BD955" s="55"/>
      <c r="BE955" s="55"/>
      <c r="BF955" s="55"/>
      <c r="BG955" s="55"/>
      <c r="BH955" s="55"/>
      <c r="BI955" s="55"/>
      <c r="BJ955" s="55"/>
      <c r="BK955" s="55"/>
      <c r="BL955" s="55"/>
      <c r="BM955" s="55"/>
      <c r="BN955" s="55"/>
      <c r="BO955" s="55"/>
      <c r="BP955" s="55"/>
      <c r="BQ955" s="55"/>
      <c r="BR955" s="55"/>
    </row>
    <row r="956" spans="3:70" x14ac:dyDescent="0.4">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c r="AG956" s="55"/>
      <c r="AH956" s="55"/>
      <c r="AI956" s="55"/>
      <c r="AJ956" s="55"/>
      <c r="AK956" s="55"/>
      <c r="AL956" s="55"/>
      <c r="AM956" s="55"/>
      <c r="AN956" s="55"/>
      <c r="AO956" s="55"/>
      <c r="AP956" s="55"/>
      <c r="AQ956" s="55"/>
      <c r="AR956" s="55"/>
      <c r="AS956" s="55"/>
      <c r="AT956" s="55"/>
      <c r="AU956" s="55"/>
      <c r="AV956" s="55"/>
      <c r="AW956" s="55"/>
      <c r="AX956" s="55"/>
      <c r="AY956" s="55"/>
      <c r="AZ956" s="55"/>
      <c r="BA956" s="55"/>
      <c r="BB956" s="55"/>
      <c r="BC956" s="55"/>
      <c r="BD956" s="55"/>
      <c r="BE956" s="55"/>
      <c r="BF956" s="55"/>
      <c r="BG956" s="55"/>
      <c r="BH956" s="55"/>
      <c r="BI956" s="55"/>
      <c r="BJ956" s="55"/>
      <c r="BK956" s="55"/>
      <c r="BL956" s="55"/>
      <c r="BM956" s="55"/>
      <c r="BN956" s="55"/>
      <c r="BO956" s="55"/>
      <c r="BP956" s="55"/>
      <c r="BQ956" s="55"/>
      <c r="BR956" s="55"/>
    </row>
    <row r="957" spans="3:70" x14ac:dyDescent="0.4">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c r="AG957" s="55"/>
      <c r="AH957" s="55"/>
      <c r="AI957" s="55"/>
      <c r="AJ957" s="55"/>
      <c r="AK957" s="55"/>
      <c r="AL957" s="55"/>
      <c r="AM957" s="55"/>
      <c r="AN957" s="55"/>
      <c r="AO957" s="55"/>
      <c r="AP957" s="55"/>
      <c r="AQ957" s="55"/>
      <c r="AR957" s="55"/>
      <c r="AS957" s="55"/>
      <c r="AT957" s="55"/>
      <c r="AU957" s="55"/>
      <c r="AV957" s="55"/>
      <c r="AW957" s="55"/>
      <c r="AX957" s="55"/>
      <c r="AY957" s="55"/>
      <c r="AZ957" s="55"/>
      <c r="BA957" s="55"/>
      <c r="BB957" s="55"/>
      <c r="BC957" s="55"/>
      <c r="BD957" s="55"/>
      <c r="BE957" s="55"/>
      <c r="BF957" s="55"/>
      <c r="BG957" s="55"/>
      <c r="BH957" s="55"/>
      <c r="BI957" s="55"/>
      <c r="BJ957" s="55"/>
      <c r="BK957" s="55"/>
      <c r="BL957" s="55"/>
      <c r="BM957" s="55"/>
      <c r="BN957" s="55"/>
      <c r="BO957" s="55"/>
      <c r="BP957" s="55"/>
      <c r="BQ957" s="55"/>
      <c r="BR957" s="55"/>
    </row>
    <row r="958" spans="3:70" x14ac:dyDescent="0.4">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c r="AG958" s="55"/>
      <c r="AH958" s="55"/>
      <c r="AI958" s="55"/>
      <c r="AJ958" s="55"/>
      <c r="AK958" s="55"/>
      <c r="AL958" s="55"/>
      <c r="AM958" s="55"/>
      <c r="AN958" s="55"/>
      <c r="AO958" s="55"/>
      <c r="AP958" s="55"/>
      <c r="AQ958" s="55"/>
      <c r="AR958" s="55"/>
      <c r="AS958" s="55"/>
      <c r="AT958" s="55"/>
      <c r="AU958" s="55"/>
      <c r="AV958" s="55"/>
      <c r="AW958" s="55"/>
      <c r="AX958" s="55"/>
      <c r="AY958" s="55"/>
      <c r="AZ958" s="55"/>
      <c r="BA958" s="55"/>
      <c r="BB958" s="55"/>
      <c r="BC958" s="55"/>
      <c r="BD958" s="55"/>
      <c r="BE958" s="55"/>
      <c r="BF958" s="55"/>
      <c r="BG958" s="55"/>
      <c r="BH958" s="55"/>
      <c r="BI958" s="55"/>
      <c r="BJ958" s="55"/>
      <c r="BK958" s="55"/>
      <c r="BL958" s="55"/>
      <c r="BM958" s="55"/>
      <c r="BN958" s="55"/>
      <c r="BO958" s="55"/>
      <c r="BP958" s="55"/>
      <c r="BQ958" s="55"/>
      <c r="BR958" s="55"/>
    </row>
    <row r="959" spans="3:70" x14ac:dyDescent="0.4">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c r="AG959" s="55"/>
      <c r="AH959" s="55"/>
      <c r="AI959" s="55"/>
      <c r="AJ959" s="55"/>
      <c r="AK959" s="55"/>
      <c r="AL959" s="55"/>
      <c r="AM959" s="55"/>
      <c r="AN959" s="55"/>
      <c r="AO959" s="55"/>
      <c r="AP959" s="55"/>
      <c r="AQ959" s="55"/>
      <c r="AR959" s="55"/>
      <c r="AS959" s="55"/>
      <c r="AT959" s="55"/>
      <c r="AU959" s="55"/>
      <c r="AV959" s="55"/>
      <c r="AW959" s="55"/>
      <c r="AX959" s="55"/>
      <c r="AY959" s="55"/>
      <c r="AZ959" s="55"/>
      <c r="BA959" s="55"/>
      <c r="BB959" s="55"/>
      <c r="BC959" s="55"/>
      <c r="BD959" s="55"/>
      <c r="BE959" s="55"/>
      <c r="BF959" s="55"/>
      <c r="BG959" s="55"/>
      <c r="BH959" s="55"/>
      <c r="BI959" s="55"/>
      <c r="BJ959" s="55"/>
      <c r="BK959" s="55"/>
      <c r="BL959" s="55"/>
      <c r="BM959" s="55"/>
      <c r="BN959" s="55"/>
      <c r="BO959" s="55"/>
      <c r="BP959" s="55"/>
      <c r="BQ959" s="55"/>
      <c r="BR959" s="55"/>
    </row>
    <row r="960" spans="3:70" x14ac:dyDescent="0.4">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c r="AG960" s="55"/>
      <c r="AH960" s="55"/>
      <c r="AI960" s="55"/>
      <c r="AJ960" s="55"/>
      <c r="AK960" s="55"/>
      <c r="AL960" s="55"/>
      <c r="AM960" s="55"/>
      <c r="AN960" s="55"/>
      <c r="AO960" s="55"/>
      <c r="AP960" s="55"/>
      <c r="AQ960" s="55"/>
      <c r="AR960" s="55"/>
      <c r="AS960" s="55"/>
      <c r="AT960" s="55"/>
      <c r="AU960" s="55"/>
      <c r="AV960" s="55"/>
      <c r="AW960" s="55"/>
      <c r="AX960" s="55"/>
      <c r="AY960" s="55"/>
      <c r="AZ960" s="55"/>
      <c r="BA960" s="55"/>
      <c r="BB960" s="55"/>
      <c r="BC960" s="55"/>
      <c r="BD960" s="55"/>
      <c r="BE960" s="55"/>
      <c r="BF960" s="55"/>
      <c r="BG960" s="55"/>
      <c r="BH960" s="55"/>
      <c r="BI960" s="55"/>
      <c r="BJ960" s="55"/>
      <c r="BK960" s="55"/>
      <c r="BL960" s="55"/>
      <c r="BM960" s="55"/>
      <c r="BN960" s="55"/>
      <c r="BO960" s="55"/>
      <c r="BP960" s="55"/>
      <c r="BQ960" s="55"/>
      <c r="BR960" s="55"/>
    </row>
    <row r="961" spans="3:70" x14ac:dyDescent="0.4">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c r="AG961" s="55"/>
      <c r="AH961" s="55"/>
      <c r="AI961" s="55"/>
      <c r="AJ961" s="55"/>
      <c r="AK961" s="55"/>
      <c r="AL961" s="55"/>
      <c r="AM961" s="55"/>
      <c r="AN961" s="55"/>
      <c r="AO961" s="55"/>
      <c r="AP961" s="55"/>
      <c r="AQ961" s="55"/>
      <c r="AR961" s="55"/>
      <c r="AS961" s="55"/>
      <c r="AT961" s="55"/>
      <c r="AU961" s="55"/>
      <c r="AV961" s="55"/>
      <c r="AW961" s="55"/>
      <c r="AX961" s="55"/>
      <c r="AY961" s="55"/>
      <c r="AZ961" s="55"/>
      <c r="BA961" s="55"/>
      <c r="BB961" s="55"/>
      <c r="BC961" s="55"/>
      <c r="BD961" s="55"/>
      <c r="BE961" s="55"/>
      <c r="BF961" s="55"/>
      <c r="BG961" s="55"/>
      <c r="BH961" s="55"/>
      <c r="BI961" s="55"/>
      <c r="BJ961" s="55"/>
      <c r="BK961" s="55"/>
      <c r="BL961" s="55"/>
      <c r="BM961" s="55"/>
      <c r="BN961" s="55"/>
      <c r="BO961" s="55"/>
      <c r="BP961" s="55"/>
      <c r="BQ961" s="55"/>
      <c r="BR961" s="55"/>
    </row>
    <row r="962" spans="3:70" x14ac:dyDescent="0.4">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c r="AG962" s="55"/>
      <c r="AH962" s="55"/>
      <c r="AI962" s="55"/>
      <c r="AJ962" s="55"/>
      <c r="AK962" s="55"/>
      <c r="AL962" s="55"/>
      <c r="AM962" s="55"/>
      <c r="AN962" s="55"/>
      <c r="AO962" s="55"/>
      <c r="AP962" s="55"/>
      <c r="AQ962" s="55"/>
      <c r="AR962" s="55"/>
      <c r="AS962" s="55"/>
      <c r="AT962" s="55"/>
      <c r="AU962" s="55"/>
      <c r="AV962" s="55"/>
      <c r="AW962" s="55"/>
      <c r="AX962" s="55"/>
      <c r="AY962" s="55"/>
      <c r="AZ962" s="55"/>
      <c r="BA962" s="55"/>
      <c r="BB962" s="55"/>
      <c r="BC962" s="55"/>
      <c r="BD962" s="55"/>
      <c r="BE962" s="55"/>
      <c r="BF962" s="55"/>
      <c r="BG962" s="55"/>
      <c r="BH962" s="55"/>
      <c r="BI962" s="55"/>
      <c r="BJ962" s="55"/>
      <c r="BK962" s="55"/>
      <c r="BL962" s="55"/>
      <c r="BM962" s="55"/>
      <c r="BN962" s="55"/>
      <c r="BO962" s="55"/>
      <c r="BP962" s="55"/>
      <c r="BQ962" s="55"/>
      <c r="BR962" s="55"/>
    </row>
    <row r="963" spans="3:70" x14ac:dyDescent="0.4">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c r="AG963" s="55"/>
      <c r="AH963" s="55"/>
      <c r="AI963" s="55"/>
      <c r="AJ963" s="55"/>
      <c r="AK963" s="55"/>
      <c r="AL963" s="55"/>
      <c r="AM963" s="55"/>
      <c r="AN963" s="55"/>
      <c r="AO963" s="55"/>
      <c r="AP963" s="55"/>
      <c r="AQ963" s="55"/>
      <c r="AR963" s="55"/>
      <c r="AS963" s="55"/>
      <c r="AT963" s="55"/>
      <c r="AU963" s="55"/>
      <c r="AV963" s="55"/>
      <c r="AW963" s="55"/>
      <c r="AX963" s="55"/>
      <c r="AY963" s="55"/>
      <c r="AZ963" s="55"/>
      <c r="BA963" s="55"/>
      <c r="BB963" s="55"/>
      <c r="BC963" s="55"/>
      <c r="BD963" s="55"/>
      <c r="BE963" s="55"/>
      <c r="BF963" s="55"/>
      <c r="BG963" s="55"/>
      <c r="BH963" s="55"/>
      <c r="BI963" s="55"/>
      <c r="BJ963" s="55"/>
      <c r="BK963" s="55"/>
      <c r="BL963" s="55"/>
      <c r="BM963" s="55"/>
      <c r="BN963" s="55"/>
      <c r="BO963" s="55"/>
      <c r="BP963" s="55"/>
      <c r="BQ963" s="55"/>
      <c r="BR963" s="55"/>
    </row>
    <row r="964" spans="3:70" x14ac:dyDescent="0.4">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c r="AG964" s="55"/>
      <c r="AH964" s="55"/>
      <c r="AI964" s="55"/>
      <c r="AJ964" s="55"/>
      <c r="AK964" s="55"/>
      <c r="AL964" s="55"/>
      <c r="AM964" s="55"/>
      <c r="AN964" s="55"/>
      <c r="AO964" s="55"/>
      <c r="AP964" s="55"/>
      <c r="AQ964" s="55"/>
      <c r="AR964" s="55"/>
      <c r="AS964" s="55"/>
      <c r="AT964" s="55"/>
      <c r="AU964" s="55"/>
      <c r="AV964" s="55"/>
      <c r="AW964" s="55"/>
      <c r="AX964" s="55"/>
      <c r="AY964" s="55"/>
      <c r="AZ964" s="55"/>
      <c r="BA964" s="55"/>
      <c r="BB964" s="55"/>
      <c r="BC964" s="55"/>
      <c r="BD964" s="55"/>
      <c r="BE964" s="55"/>
      <c r="BF964" s="55"/>
      <c r="BG964" s="55"/>
      <c r="BH964" s="55"/>
      <c r="BI964" s="55"/>
      <c r="BJ964" s="55"/>
      <c r="BK964" s="55"/>
      <c r="BL964" s="55"/>
      <c r="BM964" s="55"/>
      <c r="BN964" s="55"/>
      <c r="BO964" s="55"/>
      <c r="BP964" s="55"/>
      <c r="BQ964" s="55"/>
      <c r="BR964" s="55"/>
    </row>
    <row r="965" spans="3:70" x14ac:dyDescent="0.4">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c r="AG965" s="55"/>
      <c r="AH965" s="55"/>
      <c r="AI965" s="55"/>
      <c r="AJ965" s="55"/>
      <c r="AK965" s="55"/>
      <c r="AL965" s="55"/>
      <c r="AM965" s="55"/>
      <c r="AN965" s="55"/>
      <c r="AO965" s="55"/>
      <c r="AP965" s="55"/>
      <c r="AQ965" s="55"/>
      <c r="AR965" s="55"/>
      <c r="AS965" s="55"/>
      <c r="AT965" s="55"/>
      <c r="AU965" s="55"/>
      <c r="AV965" s="55"/>
      <c r="AW965" s="55"/>
      <c r="AX965" s="55"/>
      <c r="AY965" s="55"/>
      <c r="AZ965" s="55"/>
      <c r="BA965" s="55"/>
      <c r="BB965" s="55"/>
      <c r="BC965" s="55"/>
      <c r="BD965" s="55"/>
      <c r="BE965" s="55"/>
      <c r="BF965" s="55"/>
      <c r="BG965" s="55"/>
      <c r="BH965" s="55"/>
      <c r="BI965" s="55"/>
      <c r="BJ965" s="55"/>
      <c r="BK965" s="55"/>
      <c r="BL965" s="55"/>
      <c r="BM965" s="55"/>
      <c r="BN965" s="55"/>
      <c r="BO965" s="55"/>
      <c r="BP965" s="55"/>
      <c r="BQ965" s="55"/>
      <c r="BR965" s="55"/>
    </row>
    <row r="966" spans="3:70" x14ac:dyDescent="0.4">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c r="AG966" s="55"/>
      <c r="AH966" s="55"/>
      <c r="AI966" s="55"/>
      <c r="AJ966" s="55"/>
      <c r="AK966" s="55"/>
      <c r="AL966" s="55"/>
      <c r="AM966" s="55"/>
      <c r="AN966" s="55"/>
      <c r="AO966" s="55"/>
      <c r="AP966" s="55"/>
      <c r="AQ966" s="55"/>
      <c r="AR966" s="55"/>
      <c r="AS966" s="55"/>
      <c r="AT966" s="55"/>
      <c r="AU966" s="55"/>
      <c r="AV966" s="55"/>
      <c r="AW966" s="55"/>
      <c r="AX966" s="55"/>
      <c r="AY966" s="55"/>
      <c r="AZ966" s="55"/>
      <c r="BA966" s="55"/>
      <c r="BB966" s="55"/>
      <c r="BC966" s="55"/>
      <c r="BD966" s="55"/>
      <c r="BE966" s="55"/>
      <c r="BF966" s="55"/>
      <c r="BG966" s="55"/>
      <c r="BH966" s="55"/>
      <c r="BI966" s="55"/>
      <c r="BJ966" s="55"/>
      <c r="BK966" s="55"/>
      <c r="BL966" s="55"/>
      <c r="BM966" s="55"/>
      <c r="BN966" s="55"/>
      <c r="BO966" s="55"/>
      <c r="BP966" s="55"/>
      <c r="BQ966" s="55"/>
      <c r="BR966" s="55"/>
    </row>
    <row r="967" spans="3:70" x14ac:dyDescent="0.4">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c r="AG967" s="55"/>
      <c r="AH967" s="55"/>
      <c r="AI967" s="55"/>
      <c r="AJ967" s="55"/>
      <c r="AK967" s="55"/>
      <c r="AL967" s="55"/>
      <c r="AM967" s="55"/>
      <c r="AN967" s="55"/>
      <c r="AO967" s="55"/>
      <c r="AP967" s="55"/>
      <c r="AQ967" s="55"/>
      <c r="AR967" s="55"/>
      <c r="AS967" s="55"/>
      <c r="AT967" s="55"/>
      <c r="AU967" s="55"/>
      <c r="AV967" s="55"/>
      <c r="AW967" s="55"/>
      <c r="AX967" s="55"/>
      <c r="AY967" s="55"/>
      <c r="AZ967" s="55"/>
      <c r="BA967" s="55"/>
      <c r="BB967" s="55"/>
      <c r="BC967" s="55"/>
      <c r="BD967" s="55"/>
      <c r="BE967" s="55"/>
      <c r="BF967" s="55"/>
      <c r="BG967" s="55"/>
      <c r="BH967" s="55"/>
      <c r="BI967" s="55"/>
      <c r="BJ967" s="55"/>
      <c r="BK967" s="55"/>
      <c r="BL967" s="55"/>
      <c r="BM967" s="55"/>
      <c r="BN967" s="55"/>
      <c r="BO967" s="55"/>
      <c r="BP967" s="55"/>
      <c r="BQ967" s="55"/>
      <c r="BR967" s="55"/>
    </row>
    <row r="968" spans="3:70" x14ac:dyDescent="0.4">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c r="AG968" s="55"/>
      <c r="AH968" s="55"/>
      <c r="AI968" s="55"/>
      <c r="AJ968" s="55"/>
      <c r="AK968" s="55"/>
      <c r="AL968" s="55"/>
      <c r="AM968" s="55"/>
      <c r="AN968" s="55"/>
      <c r="AO968" s="55"/>
      <c r="AP968" s="55"/>
      <c r="AQ968" s="55"/>
      <c r="AR968" s="55"/>
      <c r="AS968" s="55"/>
      <c r="AT968" s="55"/>
      <c r="AU968" s="55"/>
      <c r="AV968" s="55"/>
      <c r="AW968" s="55"/>
      <c r="AX968" s="55"/>
      <c r="AY968" s="55"/>
      <c r="AZ968" s="55"/>
      <c r="BA968" s="55"/>
      <c r="BB968" s="55"/>
      <c r="BC968" s="55"/>
      <c r="BD968" s="55"/>
      <c r="BE968" s="55"/>
      <c r="BF968" s="55"/>
      <c r="BG968" s="55"/>
      <c r="BH968" s="55"/>
      <c r="BI968" s="55"/>
      <c r="BJ968" s="55"/>
      <c r="BK968" s="55"/>
      <c r="BL968" s="55"/>
      <c r="BM968" s="55"/>
      <c r="BN968" s="55"/>
      <c r="BO968" s="55"/>
      <c r="BP968" s="55"/>
      <c r="BQ968" s="55"/>
      <c r="BR968" s="55"/>
    </row>
    <row r="969" spans="3:70" x14ac:dyDescent="0.4">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c r="AG969" s="55"/>
      <c r="AH969" s="55"/>
      <c r="AI969" s="55"/>
      <c r="AJ969" s="55"/>
      <c r="AK969" s="55"/>
      <c r="AL969" s="55"/>
      <c r="AM969" s="55"/>
      <c r="AN969" s="55"/>
      <c r="AO969" s="55"/>
      <c r="AP969" s="55"/>
      <c r="AQ969" s="55"/>
      <c r="AR969" s="55"/>
      <c r="AS969" s="55"/>
      <c r="AT969" s="55"/>
      <c r="AU969" s="55"/>
      <c r="AV969" s="55"/>
      <c r="AW969" s="55"/>
      <c r="AX969" s="55"/>
      <c r="AY969" s="55"/>
      <c r="AZ969" s="55"/>
      <c r="BA969" s="55"/>
      <c r="BB969" s="55"/>
      <c r="BC969" s="55"/>
      <c r="BD969" s="55"/>
      <c r="BE969" s="55"/>
      <c r="BF969" s="55"/>
      <c r="BG969" s="55"/>
      <c r="BH969" s="55"/>
      <c r="BI969" s="55"/>
      <c r="BJ969" s="55"/>
      <c r="BK969" s="55"/>
      <c r="BL969" s="55"/>
      <c r="BM969" s="55"/>
      <c r="BN969" s="55"/>
      <c r="BO969" s="55"/>
      <c r="BP969" s="55"/>
      <c r="BQ969" s="55"/>
      <c r="BR969" s="55"/>
    </row>
    <row r="970" spans="3:70" x14ac:dyDescent="0.4">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c r="AG970" s="55"/>
      <c r="AH970" s="55"/>
      <c r="AI970" s="55"/>
      <c r="AJ970" s="55"/>
      <c r="AK970" s="55"/>
      <c r="AL970" s="55"/>
      <c r="AM970" s="55"/>
      <c r="AN970" s="55"/>
      <c r="AO970" s="55"/>
      <c r="AP970" s="55"/>
      <c r="AQ970" s="55"/>
      <c r="AR970" s="55"/>
      <c r="AS970" s="55"/>
      <c r="AT970" s="55"/>
      <c r="AU970" s="55"/>
      <c r="AV970" s="55"/>
      <c r="AW970" s="55"/>
      <c r="AX970" s="55"/>
      <c r="AY970" s="55"/>
      <c r="AZ970" s="55"/>
      <c r="BA970" s="55"/>
      <c r="BB970" s="55"/>
      <c r="BC970" s="55"/>
      <c r="BD970" s="55"/>
      <c r="BE970" s="55"/>
      <c r="BF970" s="55"/>
      <c r="BG970" s="55"/>
      <c r="BH970" s="55"/>
      <c r="BI970" s="55"/>
      <c r="BJ970" s="55"/>
      <c r="BK970" s="55"/>
      <c r="BL970" s="55"/>
      <c r="BM970" s="55"/>
      <c r="BN970" s="55"/>
      <c r="BO970" s="55"/>
      <c r="BP970" s="55"/>
      <c r="BQ970" s="55"/>
      <c r="BR970" s="55"/>
    </row>
    <row r="971" spans="3:70" x14ac:dyDescent="0.4">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c r="AG971" s="55"/>
      <c r="AH971" s="55"/>
      <c r="AI971" s="55"/>
      <c r="AJ971" s="55"/>
      <c r="AK971" s="55"/>
      <c r="AL971" s="55"/>
      <c r="AM971" s="55"/>
      <c r="AN971" s="55"/>
      <c r="AO971" s="55"/>
      <c r="AP971" s="55"/>
      <c r="AQ971" s="55"/>
      <c r="AR971" s="55"/>
      <c r="AS971" s="55"/>
      <c r="AT971" s="55"/>
      <c r="AU971" s="55"/>
      <c r="AV971" s="55"/>
      <c r="AW971" s="55"/>
      <c r="AX971" s="55"/>
      <c r="AY971" s="55"/>
      <c r="AZ971" s="55"/>
      <c r="BA971" s="55"/>
      <c r="BB971" s="55"/>
      <c r="BC971" s="55"/>
      <c r="BD971" s="55"/>
      <c r="BE971" s="55"/>
      <c r="BF971" s="55"/>
      <c r="BG971" s="55"/>
      <c r="BH971" s="55"/>
      <c r="BI971" s="55"/>
      <c r="BJ971" s="55"/>
      <c r="BK971" s="55"/>
      <c r="BL971" s="55"/>
      <c r="BM971" s="55"/>
      <c r="BN971" s="55"/>
      <c r="BO971" s="55"/>
      <c r="BP971" s="55"/>
      <c r="BQ971" s="55"/>
      <c r="BR971" s="55"/>
    </row>
    <row r="972" spans="3:70" x14ac:dyDescent="0.4">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c r="AG972" s="55"/>
      <c r="AH972" s="55"/>
      <c r="AI972" s="55"/>
      <c r="AJ972" s="55"/>
      <c r="AK972" s="55"/>
      <c r="AL972" s="55"/>
      <c r="AM972" s="55"/>
      <c r="AN972" s="55"/>
      <c r="AO972" s="55"/>
      <c r="AP972" s="55"/>
      <c r="AQ972" s="55"/>
      <c r="AR972" s="55"/>
      <c r="AS972" s="55"/>
      <c r="AT972" s="55"/>
      <c r="AU972" s="55"/>
      <c r="AV972" s="55"/>
      <c r="AW972" s="55"/>
      <c r="AX972" s="55"/>
      <c r="AY972" s="55"/>
      <c r="AZ972" s="55"/>
      <c r="BA972" s="55"/>
      <c r="BB972" s="55"/>
      <c r="BC972" s="55"/>
      <c r="BD972" s="55"/>
      <c r="BE972" s="55"/>
      <c r="BF972" s="55"/>
      <c r="BG972" s="55"/>
      <c r="BH972" s="55"/>
      <c r="BI972" s="55"/>
      <c r="BJ972" s="55"/>
      <c r="BK972" s="55"/>
      <c r="BL972" s="55"/>
      <c r="BM972" s="55"/>
      <c r="BN972" s="55"/>
      <c r="BO972" s="55"/>
      <c r="BP972" s="55"/>
      <c r="BQ972" s="55"/>
      <c r="BR972" s="55"/>
    </row>
    <row r="973" spans="3:70" x14ac:dyDescent="0.4">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c r="AG973" s="55"/>
      <c r="AH973" s="55"/>
      <c r="AI973" s="55"/>
      <c r="AJ973" s="55"/>
      <c r="AK973" s="55"/>
      <c r="AL973" s="55"/>
      <c r="AM973" s="55"/>
      <c r="AN973" s="55"/>
      <c r="AO973" s="55"/>
      <c r="AP973" s="55"/>
      <c r="AQ973" s="55"/>
      <c r="AR973" s="55"/>
      <c r="AS973" s="55"/>
      <c r="AT973" s="55"/>
      <c r="AU973" s="55"/>
      <c r="AV973" s="55"/>
      <c r="AW973" s="55"/>
      <c r="AX973" s="55"/>
      <c r="AY973" s="55"/>
      <c r="AZ973" s="55"/>
      <c r="BA973" s="55"/>
      <c r="BB973" s="55"/>
      <c r="BC973" s="55"/>
      <c r="BD973" s="55"/>
      <c r="BE973" s="55"/>
      <c r="BF973" s="55"/>
      <c r="BG973" s="55"/>
      <c r="BH973" s="55"/>
      <c r="BI973" s="55"/>
      <c r="BJ973" s="55"/>
      <c r="BK973" s="55"/>
      <c r="BL973" s="55"/>
      <c r="BM973" s="55"/>
      <c r="BN973" s="55"/>
      <c r="BO973" s="55"/>
      <c r="BP973" s="55"/>
      <c r="BQ973" s="55"/>
      <c r="BR973" s="55"/>
    </row>
    <row r="974" spans="3:70" x14ac:dyDescent="0.4">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c r="AG974" s="55"/>
      <c r="AH974" s="55"/>
      <c r="AI974" s="55"/>
      <c r="AJ974" s="55"/>
      <c r="AK974" s="55"/>
      <c r="AL974" s="55"/>
      <c r="AM974" s="55"/>
      <c r="AN974" s="55"/>
      <c r="AO974" s="55"/>
      <c r="AP974" s="55"/>
      <c r="AQ974" s="55"/>
      <c r="AR974" s="55"/>
      <c r="AS974" s="55"/>
      <c r="AT974" s="55"/>
      <c r="AU974" s="55"/>
      <c r="AV974" s="55"/>
      <c r="AW974" s="55"/>
      <c r="AX974" s="55"/>
      <c r="AY974" s="55"/>
      <c r="AZ974" s="55"/>
      <c r="BA974" s="55"/>
      <c r="BB974" s="55"/>
      <c r="BC974" s="55"/>
      <c r="BD974" s="55"/>
      <c r="BE974" s="55"/>
      <c r="BF974" s="55"/>
      <c r="BG974" s="55"/>
      <c r="BH974" s="55"/>
      <c r="BI974" s="55"/>
      <c r="BJ974" s="55"/>
      <c r="BK974" s="55"/>
      <c r="BL974" s="55"/>
      <c r="BM974" s="55"/>
      <c r="BN974" s="55"/>
      <c r="BO974" s="55"/>
      <c r="BP974" s="55"/>
      <c r="BQ974" s="55"/>
      <c r="BR974" s="55"/>
    </row>
    <row r="975" spans="3:70" x14ac:dyDescent="0.4">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c r="AG975" s="55"/>
      <c r="AH975" s="55"/>
      <c r="AI975" s="55"/>
      <c r="AJ975" s="55"/>
      <c r="AK975" s="55"/>
      <c r="AL975" s="55"/>
      <c r="AM975" s="55"/>
      <c r="AN975" s="55"/>
      <c r="AO975" s="55"/>
      <c r="AP975" s="55"/>
      <c r="AQ975" s="55"/>
      <c r="AR975" s="55"/>
      <c r="AS975" s="55"/>
      <c r="AT975" s="55"/>
      <c r="AU975" s="55"/>
      <c r="AV975" s="55"/>
      <c r="AW975" s="55"/>
      <c r="AX975" s="55"/>
      <c r="AY975" s="55"/>
      <c r="AZ975" s="55"/>
      <c r="BA975" s="55"/>
      <c r="BB975" s="55"/>
      <c r="BC975" s="55"/>
      <c r="BD975" s="55"/>
      <c r="BE975" s="55"/>
      <c r="BF975" s="55"/>
      <c r="BG975" s="55"/>
      <c r="BH975" s="55"/>
      <c r="BI975" s="55"/>
      <c r="BJ975" s="55"/>
      <c r="BK975" s="55"/>
      <c r="BL975" s="55"/>
      <c r="BM975" s="55"/>
      <c r="BN975" s="55"/>
      <c r="BO975" s="55"/>
      <c r="BP975" s="55"/>
      <c r="BQ975" s="55"/>
      <c r="BR975" s="55"/>
    </row>
    <row r="976" spans="3:70" x14ac:dyDescent="0.4">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c r="AG976" s="55"/>
      <c r="AH976" s="55"/>
      <c r="AI976" s="55"/>
      <c r="AJ976" s="55"/>
      <c r="AK976" s="55"/>
      <c r="AL976" s="55"/>
      <c r="AM976" s="55"/>
      <c r="AN976" s="55"/>
      <c r="AO976" s="55"/>
      <c r="AP976" s="55"/>
      <c r="AQ976" s="55"/>
      <c r="AR976" s="55"/>
      <c r="AS976" s="55"/>
      <c r="AT976" s="55"/>
      <c r="AU976" s="55"/>
      <c r="AV976" s="55"/>
      <c r="AW976" s="55"/>
      <c r="AX976" s="55"/>
      <c r="AY976" s="55"/>
      <c r="AZ976" s="55"/>
      <c r="BA976" s="55"/>
      <c r="BB976" s="55"/>
      <c r="BC976" s="55"/>
      <c r="BD976" s="55"/>
      <c r="BE976" s="55"/>
      <c r="BF976" s="55"/>
      <c r="BG976" s="55"/>
      <c r="BH976" s="55"/>
      <c r="BI976" s="55"/>
      <c r="BJ976" s="55"/>
      <c r="BK976" s="55"/>
      <c r="BL976" s="55"/>
      <c r="BM976" s="55"/>
      <c r="BN976" s="55"/>
      <c r="BO976" s="55"/>
      <c r="BP976" s="55"/>
      <c r="BQ976" s="55"/>
      <c r="BR976" s="55"/>
    </row>
    <row r="977" spans="3:70" x14ac:dyDescent="0.4">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c r="AZ977" s="55"/>
      <c r="BA977" s="55"/>
      <c r="BB977" s="55"/>
      <c r="BC977" s="55"/>
      <c r="BD977" s="55"/>
      <c r="BE977" s="55"/>
      <c r="BF977" s="55"/>
      <c r="BG977" s="55"/>
      <c r="BH977" s="55"/>
      <c r="BI977" s="55"/>
      <c r="BJ977" s="55"/>
      <c r="BK977" s="55"/>
      <c r="BL977" s="55"/>
      <c r="BM977" s="55"/>
      <c r="BN977" s="55"/>
      <c r="BO977" s="55"/>
      <c r="BP977" s="55"/>
      <c r="BQ977" s="55"/>
      <c r="BR977" s="55"/>
    </row>
    <row r="978" spans="3:70" x14ac:dyDescent="0.4">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c r="AG978" s="55"/>
      <c r="AH978" s="55"/>
      <c r="AI978" s="55"/>
      <c r="AJ978" s="55"/>
      <c r="AK978" s="55"/>
      <c r="AL978" s="55"/>
      <c r="AM978" s="55"/>
      <c r="AN978" s="55"/>
      <c r="AO978" s="55"/>
      <c r="AP978" s="55"/>
      <c r="AQ978" s="55"/>
      <c r="AR978" s="55"/>
      <c r="AS978" s="55"/>
      <c r="AT978" s="55"/>
      <c r="AU978" s="55"/>
      <c r="AV978" s="55"/>
      <c r="AW978" s="55"/>
      <c r="AX978" s="55"/>
      <c r="AY978" s="55"/>
      <c r="AZ978" s="55"/>
      <c r="BA978" s="55"/>
      <c r="BB978" s="55"/>
      <c r="BC978" s="55"/>
      <c r="BD978" s="55"/>
      <c r="BE978" s="55"/>
      <c r="BF978" s="55"/>
      <c r="BG978" s="55"/>
      <c r="BH978" s="55"/>
      <c r="BI978" s="55"/>
      <c r="BJ978" s="55"/>
      <c r="BK978" s="55"/>
      <c r="BL978" s="55"/>
      <c r="BM978" s="55"/>
      <c r="BN978" s="55"/>
      <c r="BO978" s="55"/>
      <c r="BP978" s="55"/>
      <c r="BQ978" s="55"/>
      <c r="BR978" s="55"/>
    </row>
    <row r="979" spans="3:70" x14ac:dyDescent="0.4">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c r="AZ979" s="55"/>
      <c r="BA979" s="55"/>
      <c r="BB979" s="55"/>
      <c r="BC979" s="55"/>
      <c r="BD979" s="55"/>
      <c r="BE979" s="55"/>
      <c r="BF979" s="55"/>
      <c r="BG979" s="55"/>
      <c r="BH979" s="55"/>
      <c r="BI979" s="55"/>
      <c r="BJ979" s="55"/>
      <c r="BK979" s="55"/>
      <c r="BL979" s="55"/>
      <c r="BM979" s="55"/>
      <c r="BN979" s="55"/>
      <c r="BO979" s="55"/>
      <c r="BP979" s="55"/>
      <c r="BQ979" s="55"/>
      <c r="BR979" s="55"/>
    </row>
    <row r="980" spans="3:70" x14ac:dyDescent="0.4">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c r="AG980" s="55"/>
      <c r="AH980" s="55"/>
      <c r="AI980" s="55"/>
      <c r="AJ980" s="55"/>
      <c r="AK980" s="55"/>
      <c r="AL980" s="55"/>
      <c r="AM980" s="55"/>
      <c r="AN980" s="55"/>
      <c r="AO980" s="55"/>
      <c r="AP980" s="55"/>
      <c r="AQ980" s="55"/>
      <c r="AR980" s="55"/>
      <c r="AS980" s="55"/>
      <c r="AT980" s="55"/>
      <c r="AU980" s="55"/>
      <c r="AV980" s="55"/>
      <c r="AW980" s="55"/>
      <c r="AX980" s="55"/>
      <c r="AY980" s="55"/>
      <c r="AZ980" s="55"/>
      <c r="BA980" s="55"/>
      <c r="BB980" s="55"/>
      <c r="BC980" s="55"/>
      <c r="BD980" s="55"/>
      <c r="BE980" s="55"/>
      <c r="BF980" s="55"/>
      <c r="BG980" s="55"/>
      <c r="BH980" s="55"/>
      <c r="BI980" s="55"/>
      <c r="BJ980" s="55"/>
      <c r="BK980" s="55"/>
      <c r="BL980" s="55"/>
      <c r="BM980" s="55"/>
      <c r="BN980" s="55"/>
      <c r="BO980" s="55"/>
      <c r="BP980" s="55"/>
      <c r="BQ980" s="55"/>
      <c r="BR980" s="55"/>
    </row>
    <row r="981" spans="3:70" x14ac:dyDescent="0.4">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c r="AG981" s="55"/>
      <c r="AH981" s="55"/>
      <c r="AI981" s="55"/>
      <c r="AJ981" s="55"/>
      <c r="AK981" s="55"/>
      <c r="AL981" s="55"/>
      <c r="AM981" s="55"/>
      <c r="AN981" s="55"/>
      <c r="AO981" s="55"/>
      <c r="AP981" s="55"/>
      <c r="AQ981" s="55"/>
      <c r="AR981" s="55"/>
      <c r="AS981" s="55"/>
      <c r="AT981" s="55"/>
      <c r="AU981" s="55"/>
      <c r="AV981" s="55"/>
      <c r="AW981" s="55"/>
      <c r="AX981" s="55"/>
      <c r="AY981" s="55"/>
      <c r="AZ981" s="55"/>
      <c r="BA981" s="55"/>
      <c r="BB981" s="55"/>
      <c r="BC981" s="55"/>
      <c r="BD981" s="55"/>
      <c r="BE981" s="55"/>
      <c r="BF981" s="55"/>
      <c r="BG981" s="55"/>
      <c r="BH981" s="55"/>
      <c r="BI981" s="55"/>
      <c r="BJ981" s="55"/>
      <c r="BK981" s="55"/>
      <c r="BL981" s="55"/>
      <c r="BM981" s="55"/>
      <c r="BN981" s="55"/>
      <c r="BO981" s="55"/>
      <c r="BP981" s="55"/>
      <c r="BQ981" s="55"/>
      <c r="BR981" s="55"/>
    </row>
    <row r="982" spans="3:70" x14ac:dyDescent="0.4">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c r="AG982" s="55"/>
      <c r="AH982" s="55"/>
      <c r="AI982" s="55"/>
      <c r="AJ982" s="55"/>
      <c r="AK982" s="55"/>
      <c r="AL982" s="55"/>
      <c r="AM982" s="55"/>
      <c r="AN982" s="55"/>
      <c r="AO982" s="55"/>
      <c r="AP982" s="55"/>
      <c r="AQ982" s="55"/>
      <c r="AR982" s="55"/>
      <c r="AS982" s="55"/>
      <c r="AT982" s="55"/>
      <c r="AU982" s="55"/>
      <c r="AV982" s="55"/>
      <c r="AW982" s="55"/>
      <c r="AX982" s="55"/>
      <c r="AY982" s="55"/>
      <c r="AZ982" s="55"/>
      <c r="BA982" s="55"/>
      <c r="BB982" s="55"/>
      <c r="BC982" s="55"/>
      <c r="BD982" s="55"/>
      <c r="BE982" s="55"/>
      <c r="BF982" s="55"/>
      <c r="BG982" s="55"/>
      <c r="BH982" s="55"/>
      <c r="BI982" s="55"/>
      <c r="BJ982" s="55"/>
      <c r="BK982" s="55"/>
      <c r="BL982" s="55"/>
      <c r="BM982" s="55"/>
      <c r="BN982" s="55"/>
      <c r="BO982" s="55"/>
      <c r="BP982" s="55"/>
      <c r="BQ982" s="55"/>
      <c r="BR982" s="55"/>
    </row>
    <row r="983" spans="3:70" x14ac:dyDescent="0.4">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c r="AG983" s="55"/>
      <c r="AH983" s="55"/>
      <c r="AI983" s="55"/>
      <c r="AJ983" s="55"/>
      <c r="AK983" s="55"/>
      <c r="AL983" s="55"/>
      <c r="AM983" s="55"/>
      <c r="AN983" s="55"/>
      <c r="AO983" s="55"/>
      <c r="AP983" s="55"/>
      <c r="AQ983" s="55"/>
      <c r="AR983" s="55"/>
      <c r="AS983" s="55"/>
      <c r="AT983" s="55"/>
      <c r="AU983" s="55"/>
      <c r="AV983" s="55"/>
      <c r="AW983" s="55"/>
      <c r="AX983" s="55"/>
      <c r="AY983" s="55"/>
      <c r="AZ983" s="55"/>
      <c r="BA983" s="55"/>
      <c r="BB983" s="55"/>
      <c r="BC983" s="55"/>
      <c r="BD983" s="55"/>
      <c r="BE983" s="55"/>
      <c r="BF983" s="55"/>
      <c r="BG983" s="55"/>
      <c r="BH983" s="55"/>
      <c r="BI983" s="55"/>
      <c r="BJ983" s="55"/>
      <c r="BK983" s="55"/>
      <c r="BL983" s="55"/>
      <c r="BM983" s="55"/>
      <c r="BN983" s="55"/>
      <c r="BO983" s="55"/>
      <c r="BP983" s="55"/>
      <c r="BQ983" s="55"/>
      <c r="BR983" s="55"/>
    </row>
    <row r="984" spans="3:70" x14ac:dyDescent="0.4">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c r="AG984" s="55"/>
      <c r="AH984" s="55"/>
      <c r="AI984" s="55"/>
      <c r="AJ984" s="55"/>
      <c r="AK984" s="55"/>
      <c r="AL984" s="55"/>
      <c r="AM984" s="55"/>
      <c r="AN984" s="55"/>
      <c r="AO984" s="55"/>
      <c r="AP984" s="55"/>
      <c r="AQ984" s="55"/>
      <c r="AR984" s="55"/>
      <c r="AS984" s="55"/>
      <c r="AT984" s="55"/>
      <c r="AU984" s="55"/>
      <c r="AV984" s="55"/>
      <c r="AW984" s="55"/>
      <c r="AX984" s="55"/>
      <c r="AY984" s="55"/>
      <c r="AZ984" s="55"/>
      <c r="BA984" s="55"/>
      <c r="BB984" s="55"/>
      <c r="BC984" s="55"/>
      <c r="BD984" s="55"/>
      <c r="BE984" s="55"/>
      <c r="BF984" s="55"/>
      <c r="BG984" s="55"/>
      <c r="BH984" s="55"/>
      <c r="BI984" s="55"/>
      <c r="BJ984" s="55"/>
      <c r="BK984" s="55"/>
      <c r="BL984" s="55"/>
      <c r="BM984" s="55"/>
      <c r="BN984" s="55"/>
      <c r="BO984" s="55"/>
      <c r="BP984" s="55"/>
      <c r="BQ984" s="55"/>
      <c r="BR984" s="55"/>
    </row>
    <row r="985" spans="3:70" x14ac:dyDescent="0.4">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c r="AG985" s="55"/>
      <c r="AH985" s="55"/>
      <c r="AI985" s="55"/>
      <c r="AJ985" s="55"/>
      <c r="AK985" s="55"/>
      <c r="AL985" s="55"/>
      <c r="AM985" s="55"/>
      <c r="AN985" s="55"/>
      <c r="AO985" s="55"/>
      <c r="AP985" s="55"/>
      <c r="AQ985" s="55"/>
      <c r="AR985" s="55"/>
      <c r="AS985" s="55"/>
      <c r="AT985" s="55"/>
      <c r="AU985" s="55"/>
      <c r="AV985" s="55"/>
      <c r="AW985" s="55"/>
      <c r="AX985" s="55"/>
      <c r="AY985" s="55"/>
      <c r="AZ985" s="55"/>
      <c r="BA985" s="55"/>
      <c r="BB985" s="55"/>
      <c r="BC985" s="55"/>
      <c r="BD985" s="55"/>
      <c r="BE985" s="55"/>
      <c r="BF985" s="55"/>
      <c r="BG985" s="55"/>
      <c r="BH985" s="55"/>
      <c r="BI985" s="55"/>
      <c r="BJ985" s="55"/>
      <c r="BK985" s="55"/>
      <c r="BL985" s="55"/>
      <c r="BM985" s="55"/>
      <c r="BN985" s="55"/>
      <c r="BO985" s="55"/>
      <c r="BP985" s="55"/>
      <c r="BQ985" s="55"/>
      <c r="BR985" s="55"/>
    </row>
    <row r="986" spans="3:70" x14ac:dyDescent="0.4">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c r="AG986" s="55"/>
      <c r="AH986" s="55"/>
      <c r="AI986" s="55"/>
      <c r="AJ986" s="55"/>
      <c r="AK986" s="55"/>
      <c r="AL986" s="55"/>
      <c r="AM986" s="55"/>
      <c r="AN986" s="55"/>
      <c r="AO986" s="55"/>
      <c r="AP986" s="55"/>
      <c r="AQ986" s="55"/>
      <c r="AR986" s="55"/>
      <c r="AS986" s="55"/>
      <c r="AT986" s="55"/>
      <c r="AU986" s="55"/>
      <c r="AV986" s="55"/>
      <c r="AW986" s="55"/>
      <c r="AX986" s="55"/>
      <c r="AY986" s="55"/>
      <c r="AZ986" s="55"/>
      <c r="BA986" s="55"/>
      <c r="BB986" s="55"/>
      <c r="BC986" s="55"/>
      <c r="BD986" s="55"/>
      <c r="BE986" s="55"/>
      <c r="BF986" s="55"/>
      <c r="BG986" s="55"/>
      <c r="BH986" s="55"/>
      <c r="BI986" s="55"/>
      <c r="BJ986" s="55"/>
      <c r="BK986" s="55"/>
      <c r="BL986" s="55"/>
      <c r="BM986" s="55"/>
      <c r="BN986" s="55"/>
      <c r="BO986" s="55"/>
      <c r="BP986" s="55"/>
      <c r="BQ986" s="55"/>
      <c r="BR986" s="55"/>
    </row>
    <row r="987" spans="3:70" x14ac:dyDescent="0.4">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c r="AG987" s="55"/>
      <c r="AH987" s="55"/>
      <c r="AI987" s="55"/>
      <c r="AJ987" s="55"/>
      <c r="AK987" s="55"/>
      <c r="AL987" s="55"/>
      <c r="AM987" s="55"/>
      <c r="AN987" s="55"/>
      <c r="AO987" s="55"/>
      <c r="AP987" s="55"/>
      <c r="AQ987" s="55"/>
      <c r="AR987" s="55"/>
      <c r="AS987" s="55"/>
      <c r="AT987" s="55"/>
      <c r="AU987" s="55"/>
      <c r="AV987" s="55"/>
      <c r="AW987" s="55"/>
      <c r="AX987" s="55"/>
      <c r="AY987" s="55"/>
      <c r="AZ987" s="55"/>
      <c r="BA987" s="55"/>
      <c r="BB987" s="55"/>
      <c r="BC987" s="55"/>
      <c r="BD987" s="55"/>
      <c r="BE987" s="55"/>
      <c r="BF987" s="55"/>
      <c r="BG987" s="55"/>
      <c r="BH987" s="55"/>
      <c r="BI987" s="55"/>
      <c r="BJ987" s="55"/>
      <c r="BK987" s="55"/>
      <c r="BL987" s="55"/>
      <c r="BM987" s="55"/>
      <c r="BN987" s="55"/>
      <c r="BO987" s="55"/>
      <c r="BP987" s="55"/>
      <c r="BQ987" s="55"/>
      <c r="BR987" s="55"/>
    </row>
    <row r="988" spans="3:70" x14ac:dyDescent="0.4">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c r="AG988" s="55"/>
      <c r="AH988" s="55"/>
      <c r="AI988" s="55"/>
      <c r="AJ988" s="55"/>
      <c r="AK988" s="55"/>
      <c r="AL988" s="55"/>
      <c r="AM988" s="55"/>
      <c r="AN988" s="55"/>
      <c r="AO988" s="55"/>
      <c r="AP988" s="55"/>
      <c r="AQ988" s="55"/>
      <c r="AR988" s="55"/>
      <c r="AS988" s="55"/>
      <c r="AT988" s="55"/>
      <c r="AU988" s="55"/>
      <c r="AV988" s="55"/>
      <c r="AW988" s="55"/>
      <c r="AX988" s="55"/>
      <c r="AY988" s="55"/>
      <c r="AZ988" s="55"/>
      <c r="BA988" s="55"/>
      <c r="BB988" s="55"/>
      <c r="BC988" s="55"/>
      <c r="BD988" s="55"/>
      <c r="BE988" s="55"/>
      <c r="BF988" s="55"/>
      <c r="BG988" s="55"/>
      <c r="BH988" s="55"/>
      <c r="BI988" s="55"/>
      <c r="BJ988" s="55"/>
      <c r="BK988" s="55"/>
      <c r="BL988" s="55"/>
      <c r="BM988" s="55"/>
      <c r="BN988" s="55"/>
      <c r="BO988" s="55"/>
      <c r="BP988" s="55"/>
      <c r="BQ988" s="55"/>
      <c r="BR988" s="55"/>
    </row>
    <row r="989" spans="3:70" x14ac:dyDescent="0.4">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c r="AG989" s="55"/>
      <c r="AH989" s="55"/>
      <c r="AI989" s="55"/>
      <c r="AJ989" s="55"/>
      <c r="AK989" s="55"/>
      <c r="AL989" s="55"/>
      <c r="AM989" s="55"/>
      <c r="AN989" s="55"/>
      <c r="AO989" s="55"/>
      <c r="AP989" s="55"/>
      <c r="AQ989" s="55"/>
      <c r="AR989" s="55"/>
      <c r="AS989" s="55"/>
      <c r="AT989" s="55"/>
      <c r="AU989" s="55"/>
      <c r="AV989" s="55"/>
      <c r="AW989" s="55"/>
      <c r="AX989" s="55"/>
      <c r="AY989" s="55"/>
      <c r="AZ989" s="55"/>
      <c r="BA989" s="55"/>
      <c r="BB989" s="55"/>
      <c r="BC989" s="55"/>
      <c r="BD989" s="55"/>
      <c r="BE989" s="55"/>
      <c r="BF989" s="55"/>
      <c r="BG989" s="55"/>
      <c r="BH989" s="55"/>
      <c r="BI989" s="55"/>
      <c r="BJ989" s="55"/>
      <c r="BK989" s="55"/>
      <c r="BL989" s="55"/>
      <c r="BM989" s="55"/>
      <c r="BN989" s="55"/>
      <c r="BO989" s="55"/>
      <c r="BP989" s="55"/>
      <c r="BQ989" s="55"/>
      <c r="BR989" s="55"/>
    </row>
    <row r="990" spans="3:70" x14ac:dyDescent="0.4">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c r="AG990" s="55"/>
      <c r="AH990" s="55"/>
      <c r="AI990" s="55"/>
      <c r="AJ990" s="55"/>
      <c r="AK990" s="55"/>
      <c r="AL990" s="55"/>
      <c r="AM990" s="55"/>
      <c r="AN990" s="55"/>
      <c r="AO990" s="55"/>
      <c r="AP990" s="55"/>
      <c r="AQ990" s="55"/>
      <c r="AR990" s="55"/>
      <c r="AS990" s="55"/>
      <c r="AT990" s="55"/>
      <c r="AU990" s="55"/>
      <c r="AV990" s="55"/>
      <c r="AW990" s="55"/>
      <c r="AX990" s="55"/>
      <c r="AY990" s="55"/>
      <c r="AZ990" s="55"/>
      <c r="BA990" s="55"/>
      <c r="BB990" s="55"/>
      <c r="BC990" s="55"/>
      <c r="BD990" s="55"/>
      <c r="BE990" s="55"/>
      <c r="BF990" s="55"/>
      <c r="BG990" s="55"/>
      <c r="BH990" s="55"/>
      <c r="BI990" s="55"/>
      <c r="BJ990" s="55"/>
      <c r="BK990" s="55"/>
      <c r="BL990" s="55"/>
      <c r="BM990" s="55"/>
      <c r="BN990" s="55"/>
      <c r="BO990" s="55"/>
      <c r="BP990" s="55"/>
      <c r="BQ990" s="55"/>
      <c r="BR990" s="55"/>
    </row>
    <row r="991" spans="3:70" x14ac:dyDescent="0.4">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c r="AG991" s="55"/>
      <c r="AH991" s="55"/>
      <c r="AI991" s="55"/>
      <c r="AJ991" s="55"/>
      <c r="AK991" s="55"/>
      <c r="AL991" s="55"/>
      <c r="AM991" s="55"/>
      <c r="AN991" s="55"/>
      <c r="AO991" s="55"/>
      <c r="AP991" s="55"/>
      <c r="AQ991" s="55"/>
      <c r="AR991" s="55"/>
      <c r="AS991" s="55"/>
      <c r="AT991" s="55"/>
      <c r="AU991" s="55"/>
      <c r="AV991" s="55"/>
      <c r="AW991" s="55"/>
      <c r="AX991" s="55"/>
      <c r="AY991" s="55"/>
      <c r="AZ991" s="55"/>
      <c r="BA991" s="55"/>
      <c r="BB991" s="55"/>
      <c r="BC991" s="55"/>
      <c r="BD991" s="55"/>
      <c r="BE991" s="55"/>
      <c r="BF991" s="55"/>
      <c r="BG991" s="55"/>
      <c r="BH991" s="55"/>
      <c r="BI991" s="55"/>
      <c r="BJ991" s="55"/>
      <c r="BK991" s="55"/>
      <c r="BL991" s="55"/>
      <c r="BM991" s="55"/>
      <c r="BN991" s="55"/>
      <c r="BO991" s="55"/>
      <c r="BP991" s="55"/>
      <c r="BQ991" s="55"/>
      <c r="BR991" s="55"/>
    </row>
    <row r="992" spans="3:70" x14ac:dyDescent="0.4">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c r="AG992" s="55"/>
      <c r="AH992" s="55"/>
      <c r="AI992" s="55"/>
      <c r="AJ992" s="55"/>
      <c r="AK992" s="55"/>
      <c r="AL992" s="55"/>
      <c r="AM992" s="55"/>
      <c r="AN992" s="55"/>
      <c r="AO992" s="55"/>
      <c r="AP992" s="55"/>
      <c r="AQ992" s="55"/>
      <c r="AR992" s="55"/>
      <c r="AS992" s="55"/>
      <c r="AT992" s="55"/>
      <c r="AU992" s="55"/>
      <c r="AV992" s="55"/>
      <c r="AW992" s="55"/>
      <c r="AX992" s="55"/>
      <c r="AY992" s="55"/>
      <c r="AZ992" s="55"/>
      <c r="BA992" s="55"/>
      <c r="BB992" s="55"/>
      <c r="BC992" s="55"/>
      <c r="BD992" s="55"/>
      <c r="BE992" s="55"/>
      <c r="BF992" s="55"/>
      <c r="BG992" s="55"/>
      <c r="BH992" s="55"/>
      <c r="BI992" s="55"/>
      <c r="BJ992" s="55"/>
      <c r="BK992" s="55"/>
      <c r="BL992" s="55"/>
      <c r="BM992" s="55"/>
      <c r="BN992" s="55"/>
      <c r="BO992" s="55"/>
      <c r="BP992" s="55"/>
      <c r="BQ992" s="55"/>
      <c r="BR992" s="55"/>
    </row>
    <row r="993" spans="3:70" x14ac:dyDescent="0.4">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c r="AG993" s="55"/>
      <c r="AH993" s="55"/>
      <c r="AI993" s="55"/>
      <c r="AJ993" s="55"/>
      <c r="AK993" s="55"/>
      <c r="AL993" s="55"/>
      <c r="AM993" s="55"/>
      <c r="AN993" s="55"/>
      <c r="AO993" s="55"/>
      <c r="AP993" s="55"/>
      <c r="AQ993" s="55"/>
      <c r="AR993" s="55"/>
      <c r="AS993" s="55"/>
      <c r="AT993" s="55"/>
      <c r="AU993" s="55"/>
      <c r="AV993" s="55"/>
      <c r="AW993" s="55"/>
      <c r="AX993" s="55"/>
      <c r="AY993" s="55"/>
      <c r="AZ993" s="55"/>
      <c r="BA993" s="55"/>
      <c r="BB993" s="55"/>
      <c r="BC993" s="55"/>
      <c r="BD993" s="55"/>
      <c r="BE993" s="55"/>
      <c r="BF993" s="55"/>
      <c r="BG993" s="55"/>
      <c r="BH993" s="55"/>
      <c r="BI993" s="55"/>
      <c r="BJ993" s="55"/>
      <c r="BK993" s="55"/>
      <c r="BL993" s="55"/>
      <c r="BM993" s="55"/>
      <c r="BN993" s="55"/>
      <c r="BO993" s="55"/>
      <c r="BP993" s="55"/>
      <c r="BQ993" s="55"/>
      <c r="BR993" s="55"/>
    </row>
    <row r="994" spans="3:70" x14ac:dyDescent="0.4">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c r="AG994" s="55"/>
      <c r="AH994" s="55"/>
      <c r="AI994" s="55"/>
      <c r="AJ994" s="55"/>
      <c r="AK994" s="55"/>
      <c r="AL994" s="55"/>
      <c r="AM994" s="55"/>
      <c r="AN994" s="55"/>
      <c r="AO994" s="55"/>
      <c r="AP994" s="55"/>
      <c r="AQ994" s="55"/>
      <c r="AR994" s="55"/>
      <c r="AS994" s="55"/>
      <c r="AT994" s="55"/>
      <c r="AU994" s="55"/>
      <c r="AV994" s="55"/>
      <c r="AW994" s="55"/>
      <c r="AX994" s="55"/>
      <c r="AY994" s="55"/>
      <c r="AZ994" s="55"/>
      <c r="BA994" s="55"/>
      <c r="BB994" s="55"/>
      <c r="BC994" s="55"/>
      <c r="BD994" s="55"/>
      <c r="BE994" s="55"/>
      <c r="BF994" s="55"/>
      <c r="BG994" s="55"/>
      <c r="BH994" s="55"/>
      <c r="BI994" s="55"/>
      <c r="BJ994" s="55"/>
      <c r="BK994" s="55"/>
      <c r="BL994" s="55"/>
      <c r="BM994" s="55"/>
      <c r="BN994" s="55"/>
      <c r="BO994" s="55"/>
      <c r="BP994" s="55"/>
      <c r="BQ994" s="55"/>
      <c r="BR994" s="55"/>
    </row>
    <row r="995" spans="3:70" x14ac:dyDescent="0.4">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c r="AG995" s="55"/>
      <c r="AH995" s="55"/>
      <c r="AI995" s="55"/>
      <c r="AJ995" s="55"/>
      <c r="AK995" s="55"/>
      <c r="AL995" s="55"/>
      <c r="AM995" s="55"/>
      <c r="AN995" s="55"/>
      <c r="AO995" s="55"/>
      <c r="AP995" s="55"/>
      <c r="AQ995" s="55"/>
      <c r="AR995" s="55"/>
      <c r="AS995" s="55"/>
      <c r="AT995" s="55"/>
      <c r="AU995" s="55"/>
      <c r="AV995" s="55"/>
      <c r="AW995" s="55"/>
      <c r="AX995" s="55"/>
      <c r="AY995" s="55"/>
      <c r="AZ995" s="55"/>
      <c r="BA995" s="55"/>
      <c r="BB995" s="55"/>
      <c r="BC995" s="55"/>
      <c r="BD995" s="55"/>
      <c r="BE995" s="55"/>
      <c r="BF995" s="55"/>
      <c r="BG995" s="55"/>
      <c r="BH995" s="55"/>
      <c r="BI995" s="55"/>
      <c r="BJ995" s="55"/>
      <c r="BK995" s="55"/>
      <c r="BL995" s="55"/>
      <c r="BM995" s="55"/>
      <c r="BN995" s="55"/>
      <c r="BO995" s="55"/>
      <c r="BP995" s="55"/>
      <c r="BQ995" s="55"/>
      <c r="BR995" s="55"/>
    </row>
    <row r="996" spans="3:70" x14ac:dyDescent="0.4">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c r="AG996" s="55"/>
      <c r="AH996" s="55"/>
      <c r="AI996" s="55"/>
      <c r="AJ996" s="55"/>
      <c r="AK996" s="55"/>
      <c r="AL996" s="55"/>
      <c r="AM996" s="55"/>
      <c r="AN996" s="55"/>
      <c r="AO996" s="55"/>
      <c r="AP996" s="55"/>
      <c r="AQ996" s="55"/>
      <c r="AR996" s="55"/>
      <c r="AS996" s="55"/>
      <c r="AT996" s="55"/>
      <c r="AU996" s="55"/>
      <c r="AV996" s="55"/>
      <c r="AW996" s="55"/>
      <c r="AX996" s="55"/>
      <c r="AY996" s="55"/>
      <c r="AZ996" s="55"/>
      <c r="BA996" s="55"/>
      <c r="BB996" s="55"/>
      <c r="BC996" s="55"/>
      <c r="BD996" s="55"/>
      <c r="BE996" s="55"/>
      <c r="BF996" s="55"/>
      <c r="BG996" s="55"/>
      <c r="BH996" s="55"/>
      <c r="BI996" s="55"/>
      <c r="BJ996" s="55"/>
      <c r="BK996" s="55"/>
      <c r="BL996" s="55"/>
      <c r="BM996" s="55"/>
      <c r="BN996" s="55"/>
      <c r="BO996" s="55"/>
      <c r="BP996" s="55"/>
      <c r="BQ996" s="55"/>
      <c r="BR996" s="55"/>
    </row>
    <row r="997" spans="3:70" x14ac:dyDescent="0.4">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c r="AG997" s="55"/>
      <c r="AH997" s="55"/>
      <c r="AI997" s="55"/>
      <c r="AJ997" s="55"/>
      <c r="AK997" s="55"/>
      <c r="AL997" s="55"/>
      <c r="AM997" s="55"/>
      <c r="AN997" s="55"/>
      <c r="AO997" s="55"/>
      <c r="AP997" s="55"/>
      <c r="AQ997" s="55"/>
      <c r="AR997" s="55"/>
      <c r="AS997" s="55"/>
      <c r="AT997" s="55"/>
      <c r="AU997" s="55"/>
      <c r="AV997" s="55"/>
      <c r="AW997" s="55"/>
      <c r="AX997" s="55"/>
      <c r="AY997" s="55"/>
      <c r="AZ997" s="55"/>
      <c r="BA997" s="55"/>
      <c r="BB997" s="55"/>
      <c r="BC997" s="55"/>
      <c r="BD997" s="55"/>
      <c r="BE997" s="55"/>
      <c r="BF997" s="55"/>
      <c r="BG997" s="55"/>
      <c r="BH997" s="55"/>
      <c r="BI997" s="55"/>
      <c r="BJ997" s="55"/>
      <c r="BK997" s="55"/>
      <c r="BL997" s="55"/>
      <c r="BM997" s="55"/>
      <c r="BN997" s="55"/>
      <c r="BO997" s="55"/>
      <c r="BP997" s="55"/>
      <c r="BQ997" s="55"/>
      <c r="BR997" s="55"/>
    </row>
    <row r="998" spans="3:70" x14ac:dyDescent="0.4">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c r="AG998" s="55"/>
      <c r="AH998" s="55"/>
      <c r="AI998" s="55"/>
      <c r="AJ998" s="55"/>
      <c r="AK998" s="55"/>
      <c r="AL998" s="55"/>
      <c r="AM998" s="55"/>
      <c r="AN998" s="55"/>
      <c r="AO998" s="55"/>
      <c r="AP998" s="55"/>
      <c r="AQ998" s="55"/>
      <c r="AR998" s="55"/>
      <c r="AS998" s="55"/>
      <c r="AT998" s="55"/>
      <c r="AU998" s="55"/>
      <c r="AV998" s="55"/>
      <c r="AW998" s="55"/>
      <c r="AX998" s="55"/>
      <c r="AY998" s="55"/>
      <c r="AZ998" s="55"/>
      <c r="BA998" s="55"/>
      <c r="BB998" s="55"/>
      <c r="BC998" s="55"/>
      <c r="BD998" s="55"/>
      <c r="BE998" s="55"/>
      <c r="BF998" s="55"/>
      <c r="BG998" s="55"/>
      <c r="BH998" s="55"/>
      <c r="BI998" s="55"/>
      <c r="BJ998" s="55"/>
      <c r="BK998" s="55"/>
      <c r="BL998" s="55"/>
      <c r="BM998" s="55"/>
      <c r="BN998" s="55"/>
      <c r="BO998" s="55"/>
      <c r="BP998" s="55"/>
      <c r="BQ998" s="55"/>
      <c r="BR998" s="55"/>
    </row>
    <row r="999" spans="3:70" x14ac:dyDescent="0.4">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c r="AG999" s="55"/>
      <c r="AH999" s="55"/>
      <c r="AI999" s="55"/>
      <c r="AJ999" s="55"/>
      <c r="AK999" s="55"/>
      <c r="AL999" s="55"/>
      <c r="AM999" s="55"/>
      <c r="AN999" s="55"/>
      <c r="AO999" s="55"/>
      <c r="AP999" s="55"/>
      <c r="AQ999" s="55"/>
      <c r="AR999" s="55"/>
      <c r="AS999" s="55"/>
      <c r="AT999" s="55"/>
      <c r="AU999" s="55"/>
      <c r="AV999" s="55"/>
      <c r="AW999" s="55"/>
      <c r="AX999" s="55"/>
      <c r="AY999" s="55"/>
      <c r="AZ999" s="55"/>
      <c r="BA999" s="55"/>
      <c r="BB999" s="55"/>
      <c r="BC999" s="55"/>
      <c r="BD999" s="55"/>
      <c r="BE999" s="55"/>
      <c r="BF999" s="55"/>
      <c r="BG999" s="55"/>
      <c r="BH999" s="55"/>
      <c r="BI999" s="55"/>
      <c r="BJ999" s="55"/>
      <c r="BK999" s="55"/>
      <c r="BL999" s="55"/>
      <c r="BM999" s="55"/>
      <c r="BN999" s="55"/>
      <c r="BO999" s="55"/>
      <c r="BP999" s="55"/>
      <c r="BQ999" s="55"/>
      <c r="BR999" s="55"/>
    </row>
    <row r="1000" spans="3:70" x14ac:dyDescent="0.4">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c r="AG1000" s="55"/>
      <c r="AH1000" s="55"/>
      <c r="AI1000" s="55"/>
      <c r="AJ1000" s="55"/>
      <c r="AK1000" s="55"/>
      <c r="AL1000" s="55"/>
      <c r="AM1000" s="55"/>
      <c r="AN1000" s="55"/>
      <c r="AO1000" s="55"/>
      <c r="AP1000" s="55"/>
      <c r="AQ1000" s="55"/>
      <c r="AR1000" s="55"/>
      <c r="AS1000" s="55"/>
      <c r="AT1000" s="55"/>
      <c r="AU1000" s="55"/>
      <c r="AV1000" s="55"/>
      <c r="AW1000" s="55"/>
      <c r="AX1000" s="55"/>
      <c r="AY1000" s="55"/>
      <c r="AZ1000" s="55"/>
      <c r="BA1000" s="55"/>
      <c r="BB1000" s="55"/>
      <c r="BC1000" s="55"/>
      <c r="BD1000" s="55"/>
      <c r="BE1000" s="55"/>
      <c r="BF1000" s="55"/>
      <c r="BG1000" s="55"/>
      <c r="BH1000" s="55"/>
      <c r="BI1000" s="55"/>
      <c r="BJ1000" s="55"/>
      <c r="BK1000" s="55"/>
      <c r="BL1000" s="55"/>
      <c r="BM1000" s="55"/>
      <c r="BN1000" s="55"/>
      <c r="BO1000" s="55"/>
      <c r="BP1000" s="55"/>
      <c r="BQ1000" s="55"/>
      <c r="BR1000" s="55"/>
    </row>
    <row r="1001" spans="3:70" x14ac:dyDescent="0.4">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c r="AC1001" s="55"/>
      <c r="AD1001" s="55"/>
      <c r="AE1001" s="55"/>
      <c r="AF1001" s="55"/>
      <c r="AG1001" s="55"/>
      <c r="AH1001" s="55"/>
      <c r="AI1001" s="55"/>
      <c r="AJ1001" s="55"/>
      <c r="AK1001" s="55"/>
      <c r="AL1001" s="55"/>
      <c r="AM1001" s="55"/>
      <c r="AN1001" s="55"/>
      <c r="AO1001" s="55"/>
      <c r="AP1001" s="55"/>
      <c r="AQ1001" s="55"/>
      <c r="AR1001" s="55"/>
      <c r="AS1001" s="55"/>
      <c r="AT1001" s="55"/>
      <c r="AU1001" s="55"/>
      <c r="AV1001" s="55"/>
      <c r="AW1001" s="55"/>
      <c r="AX1001" s="55"/>
      <c r="AY1001" s="55"/>
      <c r="AZ1001" s="55"/>
      <c r="BA1001" s="55"/>
      <c r="BB1001" s="55"/>
      <c r="BC1001" s="55"/>
      <c r="BD1001" s="55"/>
      <c r="BE1001" s="55"/>
      <c r="BF1001" s="55"/>
      <c r="BG1001" s="55"/>
      <c r="BH1001" s="55"/>
      <c r="BI1001" s="55"/>
      <c r="BJ1001" s="55"/>
      <c r="BK1001" s="55"/>
      <c r="BL1001" s="55"/>
      <c r="BM1001" s="55"/>
      <c r="BN1001" s="55"/>
      <c r="BO1001" s="55"/>
      <c r="BP1001" s="55"/>
      <c r="BQ1001" s="55"/>
      <c r="BR1001" s="55"/>
    </row>
    <row r="1002" spans="3:70" x14ac:dyDescent="0.4">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c r="AG1002" s="55"/>
      <c r="AH1002" s="55"/>
      <c r="AI1002" s="55"/>
      <c r="AJ1002" s="55"/>
      <c r="AK1002" s="55"/>
      <c r="AL1002" s="55"/>
      <c r="AM1002" s="55"/>
      <c r="AN1002" s="55"/>
      <c r="AO1002" s="55"/>
      <c r="AP1002" s="55"/>
      <c r="AQ1002" s="55"/>
      <c r="AR1002" s="55"/>
      <c r="AS1002" s="55"/>
      <c r="AT1002" s="55"/>
      <c r="AU1002" s="55"/>
      <c r="AV1002" s="55"/>
      <c r="AW1002" s="55"/>
      <c r="AX1002" s="55"/>
      <c r="AY1002" s="55"/>
      <c r="AZ1002" s="55"/>
      <c r="BA1002" s="55"/>
      <c r="BB1002" s="55"/>
      <c r="BC1002" s="55"/>
      <c r="BD1002" s="55"/>
      <c r="BE1002" s="55"/>
      <c r="BF1002" s="55"/>
      <c r="BG1002" s="55"/>
      <c r="BH1002" s="55"/>
      <c r="BI1002" s="55"/>
      <c r="BJ1002" s="55"/>
      <c r="BK1002" s="55"/>
      <c r="BL1002" s="55"/>
      <c r="BM1002" s="55"/>
      <c r="BN1002" s="55"/>
      <c r="BO1002" s="55"/>
      <c r="BP1002" s="55"/>
      <c r="BQ1002" s="55"/>
      <c r="BR1002" s="55"/>
    </row>
    <row r="1003" spans="3:70" x14ac:dyDescent="0.4">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c r="AG1003" s="55"/>
      <c r="AH1003" s="55"/>
      <c r="AI1003" s="55"/>
      <c r="AJ1003" s="55"/>
      <c r="AK1003" s="55"/>
      <c r="AL1003" s="55"/>
      <c r="AM1003" s="55"/>
      <c r="AN1003" s="55"/>
      <c r="AO1003" s="55"/>
      <c r="AP1003" s="55"/>
      <c r="AQ1003" s="55"/>
      <c r="AR1003" s="55"/>
      <c r="AS1003" s="55"/>
      <c r="AT1003" s="55"/>
      <c r="AU1003" s="55"/>
      <c r="AV1003" s="55"/>
      <c r="AW1003" s="55"/>
      <c r="AX1003" s="55"/>
      <c r="AY1003" s="55"/>
      <c r="AZ1003" s="55"/>
      <c r="BA1003" s="55"/>
      <c r="BB1003" s="55"/>
      <c r="BC1003" s="55"/>
      <c r="BD1003" s="55"/>
      <c r="BE1003" s="55"/>
      <c r="BF1003" s="55"/>
      <c r="BG1003" s="55"/>
      <c r="BH1003" s="55"/>
      <c r="BI1003" s="55"/>
      <c r="BJ1003" s="55"/>
      <c r="BK1003" s="55"/>
      <c r="BL1003" s="55"/>
      <c r="BM1003" s="55"/>
      <c r="BN1003" s="55"/>
      <c r="BO1003" s="55"/>
      <c r="BP1003" s="55"/>
      <c r="BQ1003" s="55"/>
      <c r="BR1003" s="55"/>
    </row>
    <row r="1004" spans="3:70" x14ac:dyDescent="0.4">
      <c r="C1004" s="55"/>
      <c r="D1004" s="55"/>
      <c r="E1004" s="55"/>
      <c r="F1004" s="55"/>
      <c r="G1004" s="55"/>
      <c r="H1004" s="55"/>
      <c r="I1004" s="55"/>
      <c r="J1004" s="55"/>
      <c r="K1004" s="55"/>
      <c r="L1004" s="55"/>
      <c r="M1004" s="55"/>
      <c r="N1004" s="55"/>
      <c r="O1004" s="55"/>
      <c r="P1004" s="55"/>
      <c r="Q1004" s="55"/>
      <c r="R1004" s="55"/>
      <c r="S1004" s="55"/>
      <c r="T1004" s="55"/>
      <c r="U1004" s="55"/>
      <c r="V1004" s="55"/>
      <c r="W1004" s="55"/>
      <c r="X1004" s="55"/>
      <c r="Y1004" s="55"/>
      <c r="Z1004" s="55"/>
      <c r="AA1004" s="55"/>
      <c r="AB1004" s="55"/>
      <c r="AC1004" s="55"/>
      <c r="AD1004" s="55"/>
      <c r="AE1004" s="55"/>
      <c r="AF1004" s="55"/>
      <c r="AG1004" s="55"/>
      <c r="AH1004" s="55"/>
      <c r="AI1004" s="55"/>
      <c r="AJ1004" s="55"/>
      <c r="AK1004" s="55"/>
      <c r="AL1004" s="55"/>
      <c r="AM1004" s="55"/>
      <c r="AN1004" s="55"/>
      <c r="AO1004" s="55"/>
      <c r="AP1004" s="55"/>
      <c r="AQ1004" s="55"/>
      <c r="AR1004" s="55"/>
      <c r="AS1004" s="55"/>
      <c r="AT1004" s="55"/>
      <c r="AU1004" s="55"/>
      <c r="AV1004" s="55"/>
      <c r="AW1004" s="55"/>
      <c r="AX1004" s="55"/>
      <c r="AY1004" s="55"/>
      <c r="AZ1004" s="55"/>
      <c r="BA1004" s="55"/>
      <c r="BB1004" s="55"/>
      <c r="BC1004" s="55"/>
      <c r="BD1004" s="55"/>
      <c r="BE1004" s="55"/>
      <c r="BF1004" s="55"/>
      <c r="BG1004" s="55"/>
      <c r="BH1004" s="55"/>
      <c r="BI1004" s="55"/>
      <c r="BJ1004" s="55"/>
      <c r="BK1004" s="55"/>
      <c r="BL1004" s="55"/>
      <c r="BM1004" s="55"/>
      <c r="BN1004" s="55"/>
      <c r="BO1004" s="55"/>
      <c r="BP1004" s="55"/>
      <c r="BQ1004" s="55"/>
      <c r="BR1004" s="55"/>
    </row>
    <row r="1005" spans="3:70" x14ac:dyDescent="0.4">
      <c r="C1005" s="55"/>
      <c r="D1005" s="55"/>
      <c r="E1005" s="55"/>
      <c r="F1005" s="55"/>
      <c r="G1005" s="55"/>
      <c r="H1005" s="55"/>
      <c r="I1005" s="55"/>
      <c r="J1005" s="55"/>
      <c r="K1005" s="55"/>
      <c r="L1005" s="55"/>
      <c r="M1005" s="55"/>
      <c r="N1005" s="55"/>
      <c r="O1005" s="55"/>
      <c r="P1005" s="55"/>
      <c r="Q1005" s="55"/>
      <c r="R1005" s="55"/>
      <c r="S1005" s="55"/>
      <c r="T1005" s="55"/>
      <c r="U1005" s="55"/>
      <c r="V1005" s="55"/>
      <c r="W1005" s="55"/>
      <c r="X1005" s="55"/>
      <c r="Y1005" s="55"/>
      <c r="Z1005" s="55"/>
      <c r="AA1005" s="55"/>
      <c r="AB1005" s="55"/>
      <c r="AC1005" s="55"/>
      <c r="AD1005" s="55"/>
      <c r="AE1005" s="55"/>
      <c r="AF1005" s="55"/>
      <c r="AG1005" s="55"/>
      <c r="AH1005" s="55"/>
      <c r="AI1005" s="55"/>
      <c r="AJ1005" s="55"/>
      <c r="AK1005" s="55"/>
      <c r="AL1005" s="55"/>
      <c r="AM1005" s="55"/>
      <c r="AN1005" s="55"/>
      <c r="AO1005" s="55"/>
      <c r="AP1005" s="55"/>
      <c r="AQ1005" s="55"/>
      <c r="AR1005" s="55"/>
      <c r="AS1005" s="55"/>
      <c r="AT1005" s="55"/>
      <c r="AU1005" s="55"/>
      <c r="AV1005" s="55"/>
      <c r="AW1005" s="55"/>
      <c r="AX1005" s="55"/>
      <c r="AY1005" s="55"/>
      <c r="AZ1005" s="55"/>
      <c r="BA1005" s="55"/>
      <c r="BB1005" s="55"/>
      <c r="BC1005" s="55"/>
      <c r="BD1005" s="55"/>
      <c r="BE1005" s="55"/>
      <c r="BF1005" s="55"/>
      <c r="BG1005" s="55"/>
      <c r="BH1005" s="55"/>
      <c r="BI1005" s="55"/>
      <c r="BJ1005" s="55"/>
      <c r="BK1005" s="55"/>
      <c r="BL1005" s="55"/>
      <c r="BM1005" s="55"/>
      <c r="BN1005" s="55"/>
      <c r="BO1005" s="55"/>
      <c r="BP1005" s="55"/>
      <c r="BQ1005" s="55"/>
      <c r="BR1005" s="55"/>
    </row>
    <row r="1006" spans="3:70" x14ac:dyDescent="0.4">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55"/>
      <c r="Z1006" s="55"/>
      <c r="AA1006" s="55"/>
      <c r="AB1006" s="55"/>
      <c r="AC1006" s="55"/>
      <c r="AD1006" s="55"/>
      <c r="AE1006" s="55"/>
      <c r="AF1006" s="55"/>
      <c r="AG1006" s="55"/>
      <c r="AH1006" s="55"/>
      <c r="AI1006" s="55"/>
      <c r="AJ1006" s="55"/>
      <c r="AK1006" s="55"/>
      <c r="AL1006" s="55"/>
      <c r="AM1006" s="55"/>
      <c r="AN1006" s="55"/>
      <c r="AO1006" s="55"/>
      <c r="AP1006" s="55"/>
      <c r="AQ1006" s="55"/>
      <c r="AR1006" s="55"/>
      <c r="AS1006" s="55"/>
      <c r="AT1006" s="55"/>
      <c r="AU1006" s="55"/>
      <c r="AV1006" s="55"/>
      <c r="AW1006" s="55"/>
      <c r="AX1006" s="55"/>
      <c r="AY1006" s="55"/>
      <c r="AZ1006" s="55"/>
      <c r="BA1006" s="55"/>
      <c r="BB1006" s="55"/>
      <c r="BC1006" s="55"/>
      <c r="BD1006" s="55"/>
      <c r="BE1006" s="55"/>
      <c r="BF1006" s="55"/>
      <c r="BG1006" s="55"/>
      <c r="BH1006" s="55"/>
      <c r="BI1006" s="55"/>
      <c r="BJ1006" s="55"/>
      <c r="BK1006" s="55"/>
      <c r="BL1006" s="55"/>
      <c r="BM1006" s="55"/>
      <c r="BN1006" s="55"/>
      <c r="BO1006" s="55"/>
      <c r="BP1006" s="55"/>
      <c r="BQ1006" s="55"/>
      <c r="BR1006" s="55"/>
    </row>
    <row r="1007" spans="3:70" x14ac:dyDescent="0.4">
      <c r="C1007" s="55"/>
      <c r="D1007" s="55"/>
      <c r="E1007" s="55"/>
      <c r="F1007" s="55"/>
      <c r="G1007" s="55"/>
      <c r="H1007" s="55"/>
      <c r="I1007" s="55"/>
      <c r="J1007" s="55"/>
      <c r="K1007" s="55"/>
      <c r="L1007" s="55"/>
      <c r="M1007" s="55"/>
      <c r="N1007" s="55"/>
      <c r="O1007" s="55"/>
      <c r="P1007" s="55"/>
      <c r="Q1007" s="55"/>
      <c r="R1007" s="55"/>
      <c r="S1007" s="55"/>
      <c r="T1007" s="55"/>
      <c r="U1007" s="55"/>
      <c r="V1007" s="55"/>
      <c r="W1007" s="55"/>
      <c r="X1007" s="55"/>
      <c r="Y1007" s="55"/>
      <c r="Z1007" s="55"/>
      <c r="AA1007" s="55"/>
      <c r="AB1007" s="55"/>
      <c r="AC1007" s="55"/>
      <c r="AD1007" s="55"/>
      <c r="AE1007" s="55"/>
      <c r="AF1007" s="55"/>
      <c r="AG1007" s="55"/>
      <c r="AH1007" s="55"/>
      <c r="AI1007" s="55"/>
      <c r="AJ1007" s="55"/>
      <c r="AK1007" s="55"/>
      <c r="AL1007" s="55"/>
      <c r="AM1007" s="55"/>
      <c r="AN1007" s="55"/>
      <c r="AO1007" s="55"/>
      <c r="AP1007" s="55"/>
      <c r="AQ1007" s="55"/>
      <c r="AR1007" s="55"/>
      <c r="AS1007" s="55"/>
      <c r="AT1007" s="55"/>
      <c r="AU1007" s="55"/>
      <c r="AV1007" s="55"/>
      <c r="AW1007" s="55"/>
      <c r="AX1007" s="55"/>
      <c r="AY1007" s="55"/>
      <c r="AZ1007" s="55"/>
      <c r="BA1007" s="55"/>
      <c r="BB1007" s="55"/>
      <c r="BC1007" s="55"/>
      <c r="BD1007" s="55"/>
      <c r="BE1007" s="55"/>
      <c r="BF1007" s="55"/>
      <c r="BG1007" s="55"/>
      <c r="BH1007" s="55"/>
      <c r="BI1007" s="55"/>
      <c r="BJ1007" s="55"/>
      <c r="BK1007" s="55"/>
      <c r="BL1007" s="55"/>
      <c r="BM1007" s="55"/>
      <c r="BN1007" s="55"/>
      <c r="BO1007" s="55"/>
      <c r="BP1007" s="55"/>
      <c r="BQ1007" s="55"/>
      <c r="BR1007" s="55"/>
    </row>
    <row r="1008" spans="3:70" x14ac:dyDescent="0.4">
      <c r="C1008" s="55"/>
      <c r="D1008" s="55"/>
      <c r="E1008" s="55"/>
      <c r="F1008" s="55"/>
      <c r="G1008" s="55"/>
      <c r="H1008" s="55"/>
      <c r="I1008" s="55"/>
      <c r="J1008" s="55"/>
      <c r="K1008" s="55"/>
      <c r="L1008" s="55"/>
      <c r="M1008" s="55"/>
      <c r="N1008" s="55"/>
      <c r="O1008" s="55"/>
      <c r="P1008" s="55"/>
      <c r="Q1008" s="55"/>
      <c r="R1008" s="55"/>
      <c r="S1008" s="55"/>
      <c r="T1008" s="55"/>
      <c r="U1008" s="55"/>
      <c r="V1008" s="55"/>
      <c r="W1008" s="55"/>
      <c r="X1008" s="55"/>
      <c r="Y1008" s="55"/>
      <c r="Z1008" s="55"/>
      <c r="AA1008" s="55"/>
      <c r="AB1008" s="55"/>
      <c r="AC1008" s="55"/>
      <c r="AD1008" s="55"/>
      <c r="AE1008" s="55"/>
      <c r="AF1008" s="55"/>
      <c r="AG1008" s="55"/>
      <c r="AH1008" s="55"/>
      <c r="AI1008" s="55"/>
      <c r="AJ1008" s="55"/>
      <c r="AK1008" s="55"/>
      <c r="AL1008" s="55"/>
      <c r="AM1008" s="55"/>
      <c r="AN1008" s="55"/>
      <c r="AO1008" s="55"/>
      <c r="AP1008" s="55"/>
      <c r="AQ1008" s="55"/>
      <c r="AR1008" s="55"/>
      <c r="AS1008" s="55"/>
      <c r="AT1008" s="55"/>
      <c r="AU1008" s="55"/>
      <c r="AV1008" s="55"/>
      <c r="AW1008" s="55"/>
      <c r="AX1008" s="55"/>
      <c r="AY1008" s="55"/>
      <c r="AZ1008" s="55"/>
      <c r="BA1008" s="55"/>
      <c r="BB1008" s="55"/>
      <c r="BC1008" s="55"/>
      <c r="BD1008" s="55"/>
      <c r="BE1008" s="55"/>
      <c r="BF1008" s="55"/>
      <c r="BG1008" s="55"/>
      <c r="BH1008" s="55"/>
      <c r="BI1008" s="55"/>
      <c r="BJ1008" s="55"/>
      <c r="BK1008" s="55"/>
      <c r="BL1008" s="55"/>
      <c r="BM1008" s="55"/>
      <c r="BN1008" s="55"/>
      <c r="BO1008" s="55"/>
      <c r="BP1008" s="55"/>
      <c r="BQ1008" s="55"/>
      <c r="BR1008" s="55"/>
    </row>
    <row r="1009" spans="3:70" x14ac:dyDescent="0.4">
      <c r="C1009" s="55"/>
      <c r="D1009" s="55"/>
      <c r="E1009" s="55"/>
      <c r="F1009" s="55"/>
      <c r="G1009" s="55"/>
      <c r="H1009" s="55"/>
      <c r="I1009" s="55"/>
      <c r="J1009" s="55"/>
      <c r="K1009" s="55"/>
      <c r="L1009" s="55"/>
      <c r="M1009" s="55"/>
      <c r="N1009" s="55"/>
      <c r="O1009" s="55"/>
      <c r="P1009" s="55"/>
      <c r="Q1009" s="55"/>
      <c r="R1009" s="55"/>
      <c r="S1009" s="55"/>
      <c r="T1009" s="55"/>
      <c r="U1009" s="55"/>
      <c r="V1009" s="55"/>
      <c r="W1009" s="55"/>
      <c r="X1009" s="55"/>
      <c r="Y1009" s="55"/>
      <c r="Z1009" s="55"/>
      <c r="AA1009" s="55"/>
      <c r="AB1009" s="55"/>
      <c r="AC1009" s="55"/>
      <c r="AD1009" s="55"/>
      <c r="AE1009" s="55"/>
      <c r="AF1009" s="55"/>
      <c r="AG1009" s="55"/>
      <c r="AH1009" s="55"/>
      <c r="AI1009" s="55"/>
      <c r="AJ1009" s="55"/>
      <c r="AK1009" s="55"/>
      <c r="AL1009" s="55"/>
      <c r="AM1009" s="55"/>
      <c r="AN1009" s="55"/>
      <c r="AO1009" s="55"/>
      <c r="AP1009" s="55"/>
      <c r="AQ1009" s="55"/>
      <c r="AR1009" s="55"/>
      <c r="AS1009" s="55"/>
      <c r="AT1009" s="55"/>
      <c r="AU1009" s="55"/>
      <c r="AV1009" s="55"/>
      <c r="AW1009" s="55"/>
      <c r="AX1009" s="55"/>
      <c r="AY1009" s="55"/>
      <c r="AZ1009" s="55"/>
      <c r="BA1009" s="55"/>
      <c r="BB1009" s="55"/>
      <c r="BC1009" s="55"/>
      <c r="BD1009" s="55"/>
      <c r="BE1009" s="55"/>
      <c r="BF1009" s="55"/>
      <c r="BG1009" s="55"/>
      <c r="BH1009" s="55"/>
      <c r="BI1009" s="55"/>
      <c r="BJ1009" s="55"/>
      <c r="BK1009" s="55"/>
      <c r="BL1009" s="55"/>
      <c r="BM1009" s="55"/>
      <c r="BN1009" s="55"/>
      <c r="BO1009" s="55"/>
      <c r="BP1009" s="55"/>
      <c r="BQ1009" s="55"/>
      <c r="BR1009" s="55"/>
    </row>
    <row r="1010" spans="3:70" x14ac:dyDescent="0.4">
      <c r="C1010" s="55"/>
      <c r="D1010" s="55"/>
      <c r="E1010" s="55"/>
      <c r="F1010" s="55"/>
      <c r="G1010" s="55"/>
      <c r="H1010" s="55"/>
      <c r="I1010" s="55"/>
      <c r="J1010" s="55"/>
      <c r="K1010" s="55"/>
      <c r="L1010" s="55"/>
      <c r="M1010" s="55"/>
      <c r="N1010" s="55"/>
      <c r="O1010" s="55"/>
      <c r="P1010" s="55"/>
      <c r="Q1010" s="55"/>
      <c r="R1010" s="55"/>
      <c r="S1010" s="55"/>
      <c r="T1010" s="55"/>
      <c r="U1010" s="55"/>
      <c r="V1010" s="55"/>
      <c r="W1010" s="55"/>
      <c r="X1010" s="55"/>
      <c r="Y1010" s="55"/>
      <c r="Z1010" s="55"/>
      <c r="AA1010" s="55"/>
      <c r="AB1010" s="55"/>
      <c r="AC1010" s="55"/>
      <c r="AD1010" s="55"/>
      <c r="AE1010" s="55"/>
      <c r="AF1010" s="55"/>
      <c r="AG1010" s="55"/>
      <c r="AH1010" s="55"/>
      <c r="AI1010" s="55"/>
      <c r="AJ1010" s="55"/>
      <c r="AK1010" s="55"/>
      <c r="AL1010" s="55"/>
      <c r="AM1010" s="55"/>
      <c r="AN1010" s="55"/>
      <c r="AO1010" s="55"/>
      <c r="AP1010" s="55"/>
      <c r="AQ1010" s="55"/>
      <c r="AR1010" s="55"/>
      <c r="AS1010" s="55"/>
      <c r="AT1010" s="55"/>
      <c r="AU1010" s="55"/>
      <c r="AV1010" s="55"/>
      <c r="AW1010" s="55"/>
      <c r="AX1010" s="55"/>
      <c r="AY1010" s="55"/>
      <c r="AZ1010" s="55"/>
      <c r="BA1010" s="55"/>
      <c r="BB1010" s="55"/>
      <c r="BC1010" s="55"/>
      <c r="BD1010" s="55"/>
      <c r="BE1010" s="55"/>
      <c r="BF1010" s="55"/>
      <c r="BG1010" s="55"/>
      <c r="BH1010" s="55"/>
      <c r="BI1010" s="55"/>
      <c r="BJ1010" s="55"/>
      <c r="BK1010" s="55"/>
      <c r="BL1010" s="55"/>
      <c r="BM1010" s="55"/>
      <c r="BN1010" s="55"/>
      <c r="BO1010" s="55"/>
      <c r="BP1010" s="55"/>
      <c r="BQ1010" s="55"/>
      <c r="BR1010" s="55"/>
    </row>
    <row r="1011" spans="3:70" x14ac:dyDescent="0.4">
      <c r="C1011" s="55"/>
      <c r="D1011" s="55"/>
      <c r="E1011" s="55"/>
      <c r="F1011" s="55"/>
      <c r="G1011" s="55"/>
      <c r="H1011" s="55"/>
      <c r="I1011" s="55"/>
      <c r="J1011" s="55"/>
      <c r="K1011" s="55"/>
      <c r="L1011" s="55"/>
      <c r="M1011" s="55"/>
      <c r="N1011" s="55"/>
      <c r="O1011" s="55"/>
      <c r="P1011" s="55"/>
      <c r="Q1011" s="55"/>
      <c r="R1011" s="55"/>
      <c r="S1011" s="55"/>
      <c r="T1011" s="55"/>
      <c r="U1011" s="55"/>
      <c r="V1011" s="55"/>
      <c r="W1011" s="55"/>
      <c r="X1011" s="55"/>
      <c r="Y1011" s="55"/>
      <c r="Z1011" s="55"/>
      <c r="AA1011" s="55"/>
      <c r="AB1011" s="55"/>
      <c r="AC1011" s="55"/>
      <c r="AD1011" s="55"/>
      <c r="AE1011" s="55"/>
      <c r="AF1011" s="55"/>
      <c r="AG1011" s="55"/>
      <c r="AH1011" s="55"/>
      <c r="AI1011" s="55"/>
      <c r="AJ1011" s="55"/>
      <c r="AK1011" s="55"/>
      <c r="AL1011" s="55"/>
      <c r="AM1011" s="55"/>
      <c r="AN1011" s="55"/>
      <c r="AO1011" s="55"/>
      <c r="AP1011" s="55"/>
      <c r="AQ1011" s="55"/>
      <c r="AR1011" s="55"/>
      <c r="AS1011" s="55"/>
      <c r="AT1011" s="55"/>
      <c r="AU1011" s="55"/>
      <c r="AV1011" s="55"/>
      <c r="AW1011" s="55"/>
      <c r="AX1011" s="55"/>
      <c r="AY1011" s="55"/>
      <c r="AZ1011" s="55"/>
      <c r="BA1011" s="55"/>
      <c r="BB1011" s="55"/>
      <c r="BC1011" s="55"/>
      <c r="BD1011" s="55"/>
      <c r="BE1011" s="55"/>
      <c r="BF1011" s="55"/>
      <c r="BG1011" s="55"/>
      <c r="BH1011" s="55"/>
      <c r="BI1011" s="55"/>
      <c r="BJ1011" s="55"/>
      <c r="BK1011" s="55"/>
      <c r="BL1011" s="55"/>
      <c r="BM1011" s="55"/>
      <c r="BN1011" s="55"/>
      <c r="BO1011" s="55"/>
      <c r="BP1011" s="55"/>
      <c r="BQ1011" s="55"/>
      <c r="BR1011" s="55"/>
    </row>
    <row r="1012" spans="3:70" x14ac:dyDescent="0.4">
      <c r="C1012" s="55"/>
      <c r="D1012" s="55"/>
      <c r="E1012" s="55"/>
      <c r="F1012" s="55"/>
      <c r="G1012" s="55"/>
      <c r="H1012" s="55"/>
      <c r="I1012" s="55"/>
      <c r="J1012" s="55"/>
      <c r="K1012" s="55"/>
      <c r="L1012" s="55"/>
      <c r="M1012" s="55"/>
      <c r="N1012" s="55"/>
      <c r="O1012" s="55"/>
      <c r="P1012" s="55"/>
      <c r="Q1012" s="55"/>
      <c r="R1012" s="55"/>
      <c r="S1012" s="55"/>
      <c r="T1012" s="55"/>
      <c r="U1012" s="55"/>
      <c r="V1012" s="55"/>
      <c r="W1012" s="55"/>
      <c r="X1012" s="55"/>
      <c r="Y1012" s="55"/>
      <c r="Z1012" s="55"/>
      <c r="AA1012" s="55"/>
      <c r="AB1012" s="55"/>
      <c r="AC1012" s="55"/>
      <c r="AD1012" s="55"/>
      <c r="AE1012" s="55"/>
      <c r="AF1012" s="55"/>
      <c r="AG1012" s="55"/>
      <c r="AH1012" s="55"/>
      <c r="AI1012" s="55"/>
      <c r="AJ1012" s="55"/>
      <c r="AK1012" s="55"/>
      <c r="AL1012" s="55"/>
      <c r="AM1012" s="55"/>
      <c r="AN1012" s="55"/>
      <c r="AO1012" s="55"/>
      <c r="AP1012" s="55"/>
      <c r="AQ1012" s="55"/>
      <c r="AR1012" s="55"/>
      <c r="AS1012" s="55"/>
      <c r="AT1012" s="55"/>
      <c r="AU1012" s="55"/>
      <c r="AV1012" s="55"/>
      <c r="AW1012" s="55"/>
      <c r="AX1012" s="55"/>
      <c r="AY1012" s="55"/>
      <c r="AZ1012" s="55"/>
      <c r="BA1012" s="55"/>
      <c r="BB1012" s="55"/>
      <c r="BC1012" s="55"/>
      <c r="BD1012" s="55"/>
      <c r="BE1012" s="55"/>
      <c r="BF1012" s="55"/>
      <c r="BG1012" s="55"/>
      <c r="BH1012" s="55"/>
      <c r="BI1012" s="55"/>
      <c r="BJ1012" s="55"/>
      <c r="BK1012" s="55"/>
      <c r="BL1012" s="55"/>
      <c r="BM1012" s="55"/>
      <c r="BN1012" s="55"/>
      <c r="BO1012" s="55"/>
      <c r="BP1012" s="55"/>
      <c r="BQ1012" s="55"/>
      <c r="BR1012" s="55"/>
    </row>
    <row r="1013" spans="3:70" x14ac:dyDescent="0.4">
      <c r="C1013" s="55"/>
      <c r="D1013" s="55"/>
      <c r="E1013" s="55"/>
      <c r="F1013" s="55"/>
      <c r="G1013" s="55"/>
      <c r="H1013" s="55"/>
      <c r="I1013" s="55"/>
      <c r="J1013" s="55"/>
      <c r="K1013" s="55"/>
      <c r="L1013" s="55"/>
      <c r="M1013" s="55"/>
      <c r="N1013" s="55"/>
      <c r="O1013" s="55"/>
      <c r="P1013" s="55"/>
      <c r="Q1013" s="55"/>
      <c r="R1013" s="55"/>
      <c r="S1013" s="55"/>
      <c r="T1013" s="55"/>
      <c r="U1013" s="55"/>
      <c r="V1013" s="55"/>
      <c r="W1013" s="55"/>
      <c r="X1013" s="55"/>
      <c r="Y1013" s="55"/>
      <c r="Z1013" s="55"/>
      <c r="AA1013" s="55"/>
      <c r="AB1013" s="55"/>
      <c r="AC1013" s="55"/>
      <c r="AD1013" s="55"/>
      <c r="AE1013" s="55"/>
      <c r="AF1013" s="55"/>
      <c r="AG1013" s="55"/>
      <c r="AH1013" s="55"/>
      <c r="AI1013" s="55"/>
      <c r="AJ1013" s="55"/>
      <c r="AK1013" s="55"/>
      <c r="AL1013" s="55"/>
      <c r="AM1013" s="55"/>
      <c r="AN1013" s="55"/>
      <c r="AO1013" s="55"/>
      <c r="AP1013" s="55"/>
      <c r="AQ1013" s="55"/>
      <c r="AR1013" s="55"/>
      <c r="AS1013" s="55"/>
      <c r="AT1013" s="55"/>
      <c r="AU1013" s="55"/>
      <c r="AV1013" s="55"/>
      <c r="AW1013" s="55"/>
      <c r="AX1013" s="55"/>
      <c r="AY1013" s="55"/>
      <c r="AZ1013" s="55"/>
      <c r="BA1013" s="55"/>
      <c r="BB1013" s="55"/>
      <c r="BC1013" s="55"/>
      <c r="BD1013" s="55"/>
      <c r="BE1013" s="55"/>
      <c r="BF1013" s="55"/>
      <c r="BG1013" s="55"/>
      <c r="BH1013" s="55"/>
      <c r="BI1013" s="55"/>
      <c r="BJ1013" s="55"/>
      <c r="BK1013" s="55"/>
      <c r="BL1013" s="55"/>
      <c r="BM1013" s="55"/>
      <c r="BN1013" s="55"/>
      <c r="BO1013" s="55"/>
      <c r="BP1013" s="55"/>
      <c r="BQ1013" s="55"/>
      <c r="BR1013" s="55"/>
    </row>
    <row r="1014" spans="3:70" x14ac:dyDescent="0.4">
      <c r="C1014" s="55"/>
      <c r="D1014" s="55"/>
      <c r="E1014" s="55"/>
      <c r="F1014" s="55"/>
      <c r="G1014" s="55"/>
      <c r="H1014" s="55"/>
      <c r="I1014" s="55"/>
      <c r="J1014" s="55"/>
      <c r="K1014" s="55"/>
      <c r="L1014" s="55"/>
      <c r="M1014" s="55"/>
      <c r="N1014" s="55"/>
      <c r="O1014" s="55"/>
      <c r="P1014" s="55"/>
      <c r="Q1014" s="55"/>
      <c r="R1014" s="55"/>
      <c r="S1014" s="55"/>
      <c r="T1014" s="55"/>
      <c r="U1014" s="55"/>
      <c r="V1014" s="55"/>
      <c r="W1014" s="55"/>
      <c r="X1014" s="55"/>
      <c r="Y1014" s="55"/>
      <c r="Z1014" s="55"/>
      <c r="AA1014" s="55"/>
      <c r="AB1014" s="55"/>
      <c r="AC1014" s="55"/>
      <c r="AD1014" s="55"/>
      <c r="AE1014" s="55"/>
      <c r="AF1014" s="55"/>
      <c r="AG1014" s="55"/>
      <c r="AH1014" s="55"/>
      <c r="AI1014" s="55"/>
      <c r="AJ1014" s="55"/>
      <c r="AK1014" s="55"/>
      <c r="AL1014" s="55"/>
      <c r="AM1014" s="55"/>
      <c r="AN1014" s="55"/>
      <c r="AO1014" s="55"/>
      <c r="AP1014" s="55"/>
      <c r="AQ1014" s="55"/>
      <c r="AR1014" s="55"/>
      <c r="AS1014" s="55"/>
      <c r="AT1014" s="55"/>
      <c r="AU1014" s="55"/>
      <c r="AV1014" s="55"/>
      <c r="AW1014" s="55"/>
      <c r="AX1014" s="55"/>
      <c r="AY1014" s="55"/>
      <c r="AZ1014" s="55"/>
      <c r="BA1014" s="55"/>
      <c r="BB1014" s="55"/>
      <c r="BC1014" s="55"/>
      <c r="BD1014" s="55"/>
      <c r="BE1014" s="55"/>
      <c r="BF1014" s="55"/>
      <c r="BG1014" s="55"/>
      <c r="BH1014" s="55"/>
      <c r="BI1014" s="55"/>
      <c r="BJ1014" s="55"/>
      <c r="BK1014" s="55"/>
      <c r="BL1014" s="55"/>
      <c r="BM1014" s="55"/>
      <c r="BN1014" s="55"/>
      <c r="BO1014" s="55"/>
      <c r="BP1014" s="55"/>
      <c r="BQ1014" s="55"/>
      <c r="BR1014" s="55"/>
    </row>
    <row r="1015" spans="3:70" x14ac:dyDescent="0.4">
      <c r="C1015" s="55"/>
      <c r="D1015" s="55"/>
      <c r="E1015" s="55"/>
      <c r="F1015" s="55"/>
      <c r="G1015" s="55"/>
      <c r="H1015" s="55"/>
      <c r="I1015" s="55"/>
      <c r="J1015" s="55"/>
      <c r="K1015" s="55"/>
      <c r="L1015" s="55"/>
      <c r="M1015" s="55"/>
      <c r="N1015" s="55"/>
      <c r="O1015" s="55"/>
      <c r="P1015" s="55"/>
      <c r="Q1015" s="55"/>
      <c r="R1015" s="55"/>
      <c r="S1015" s="55"/>
      <c r="T1015" s="55"/>
      <c r="U1015" s="55"/>
      <c r="V1015" s="55"/>
      <c r="W1015" s="55"/>
      <c r="X1015" s="55"/>
      <c r="Y1015" s="55"/>
      <c r="Z1015" s="55"/>
      <c r="AA1015" s="55"/>
      <c r="AB1015" s="55"/>
      <c r="AC1015" s="55"/>
      <c r="AD1015" s="55"/>
      <c r="AE1015" s="55"/>
      <c r="AF1015" s="55"/>
      <c r="AG1015" s="55"/>
      <c r="AH1015" s="55"/>
      <c r="AI1015" s="55"/>
      <c r="AJ1015" s="55"/>
      <c r="AK1015" s="55"/>
      <c r="AL1015" s="55"/>
      <c r="AM1015" s="55"/>
      <c r="AN1015" s="55"/>
      <c r="AO1015" s="55"/>
      <c r="AP1015" s="55"/>
      <c r="AQ1015" s="55"/>
      <c r="AR1015" s="55"/>
      <c r="AS1015" s="55"/>
      <c r="AT1015" s="55"/>
      <c r="AU1015" s="55"/>
      <c r="AV1015" s="55"/>
      <c r="AW1015" s="55"/>
      <c r="AX1015" s="55"/>
      <c r="AY1015" s="55"/>
      <c r="AZ1015" s="55"/>
      <c r="BA1015" s="55"/>
      <c r="BB1015" s="55"/>
      <c r="BC1015" s="55"/>
      <c r="BD1015" s="55"/>
      <c r="BE1015" s="55"/>
      <c r="BF1015" s="55"/>
      <c r="BG1015" s="55"/>
      <c r="BH1015" s="55"/>
      <c r="BI1015" s="55"/>
      <c r="BJ1015" s="55"/>
      <c r="BK1015" s="55"/>
      <c r="BL1015" s="55"/>
      <c r="BM1015" s="55"/>
      <c r="BN1015" s="55"/>
      <c r="BO1015" s="55"/>
      <c r="BP1015" s="55"/>
      <c r="BQ1015" s="55"/>
      <c r="BR1015" s="55"/>
    </row>
    <row r="1016" spans="3:70" x14ac:dyDescent="0.4">
      <c r="C1016" s="55"/>
      <c r="D1016" s="55"/>
      <c r="E1016" s="55"/>
      <c r="F1016" s="55"/>
      <c r="G1016" s="55"/>
      <c r="H1016" s="55"/>
      <c r="I1016" s="55"/>
      <c r="J1016" s="55"/>
      <c r="K1016" s="55"/>
      <c r="L1016" s="55"/>
      <c r="M1016" s="55"/>
      <c r="N1016" s="55"/>
      <c r="O1016" s="55"/>
      <c r="P1016" s="55"/>
      <c r="Q1016" s="55"/>
      <c r="R1016" s="55"/>
      <c r="S1016" s="55"/>
      <c r="T1016" s="55"/>
      <c r="U1016" s="55"/>
      <c r="V1016" s="55"/>
      <c r="W1016" s="55"/>
      <c r="X1016" s="55"/>
      <c r="Y1016" s="55"/>
      <c r="Z1016" s="55"/>
      <c r="AA1016" s="55"/>
      <c r="AB1016" s="55"/>
      <c r="AC1016" s="55"/>
      <c r="AD1016" s="55"/>
      <c r="AE1016" s="55"/>
      <c r="AF1016" s="55"/>
      <c r="AG1016" s="55"/>
      <c r="AH1016" s="55"/>
      <c r="AI1016" s="55"/>
      <c r="AJ1016" s="55"/>
      <c r="AK1016" s="55"/>
      <c r="AL1016" s="55"/>
      <c r="AM1016" s="55"/>
      <c r="AN1016" s="55"/>
      <c r="AO1016" s="55"/>
      <c r="AP1016" s="55"/>
      <c r="AQ1016" s="55"/>
      <c r="AR1016" s="55"/>
      <c r="AS1016" s="55"/>
      <c r="AT1016" s="55"/>
      <c r="AU1016" s="55"/>
      <c r="AV1016" s="55"/>
      <c r="AW1016" s="55"/>
      <c r="AX1016" s="55"/>
      <c r="AY1016" s="55"/>
      <c r="AZ1016" s="55"/>
      <c r="BA1016" s="55"/>
      <c r="BB1016" s="55"/>
      <c r="BC1016" s="55"/>
      <c r="BD1016" s="55"/>
      <c r="BE1016" s="55"/>
      <c r="BF1016" s="55"/>
      <c r="BG1016" s="55"/>
      <c r="BH1016" s="55"/>
      <c r="BI1016" s="55"/>
      <c r="BJ1016" s="55"/>
      <c r="BK1016" s="55"/>
      <c r="BL1016" s="55"/>
      <c r="BM1016" s="55"/>
      <c r="BN1016" s="55"/>
      <c r="BO1016" s="55"/>
      <c r="BP1016" s="55"/>
      <c r="BQ1016" s="55"/>
      <c r="BR1016" s="55"/>
    </row>
    <row r="1017" spans="3:70" x14ac:dyDescent="0.4">
      <c r="C1017" s="55"/>
      <c r="D1017" s="55"/>
      <c r="E1017" s="55"/>
      <c r="F1017" s="55"/>
      <c r="G1017" s="55"/>
      <c r="H1017" s="55"/>
      <c r="I1017" s="55"/>
      <c r="J1017" s="55"/>
      <c r="K1017" s="55"/>
      <c r="L1017" s="55"/>
      <c r="M1017" s="55"/>
      <c r="N1017" s="55"/>
      <c r="O1017" s="55"/>
      <c r="P1017" s="55"/>
      <c r="Q1017" s="55"/>
      <c r="R1017" s="55"/>
      <c r="S1017" s="55"/>
      <c r="T1017" s="55"/>
      <c r="U1017" s="55"/>
      <c r="V1017" s="55"/>
      <c r="W1017" s="55"/>
      <c r="X1017" s="55"/>
      <c r="Y1017" s="55"/>
      <c r="Z1017" s="55"/>
      <c r="AA1017" s="55"/>
      <c r="AB1017" s="55"/>
      <c r="AC1017" s="55"/>
      <c r="AD1017" s="55"/>
      <c r="AE1017" s="55"/>
      <c r="AF1017" s="55"/>
      <c r="AG1017" s="55"/>
      <c r="AH1017" s="55"/>
      <c r="AI1017" s="55"/>
      <c r="AJ1017" s="55"/>
      <c r="AK1017" s="55"/>
      <c r="AL1017" s="55"/>
      <c r="AM1017" s="55"/>
      <c r="AN1017" s="55"/>
      <c r="AO1017" s="55"/>
      <c r="AP1017" s="55"/>
      <c r="AQ1017" s="55"/>
      <c r="AR1017" s="55"/>
      <c r="AS1017" s="55"/>
      <c r="AT1017" s="55"/>
      <c r="AU1017" s="55"/>
      <c r="AV1017" s="55"/>
      <c r="AW1017" s="55"/>
      <c r="AX1017" s="55"/>
      <c r="AY1017" s="55"/>
      <c r="AZ1017" s="55"/>
      <c r="BA1017" s="55"/>
      <c r="BB1017" s="55"/>
      <c r="BC1017" s="55"/>
      <c r="BD1017" s="55"/>
      <c r="BE1017" s="55"/>
      <c r="BF1017" s="55"/>
      <c r="BG1017" s="55"/>
      <c r="BH1017" s="55"/>
      <c r="BI1017" s="55"/>
      <c r="BJ1017" s="55"/>
      <c r="BK1017" s="55"/>
      <c r="BL1017" s="55"/>
      <c r="BM1017" s="55"/>
      <c r="BN1017" s="55"/>
      <c r="BO1017" s="55"/>
      <c r="BP1017" s="55"/>
      <c r="BQ1017" s="55"/>
      <c r="BR1017" s="55"/>
    </row>
    <row r="1018" spans="3:70" x14ac:dyDescent="0.4">
      <c r="C1018" s="55"/>
      <c r="D1018" s="55"/>
      <c r="E1018" s="55"/>
      <c r="F1018" s="55"/>
      <c r="G1018" s="55"/>
      <c r="H1018" s="55"/>
      <c r="I1018" s="55"/>
      <c r="J1018" s="55"/>
      <c r="K1018" s="55"/>
      <c r="L1018" s="55"/>
      <c r="M1018" s="55"/>
      <c r="N1018" s="55"/>
      <c r="O1018" s="55"/>
      <c r="P1018" s="55"/>
      <c r="Q1018" s="55"/>
      <c r="R1018" s="55"/>
      <c r="S1018" s="55"/>
      <c r="T1018" s="55"/>
      <c r="U1018" s="55"/>
      <c r="V1018" s="55"/>
      <c r="W1018" s="55"/>
      <c r="X1018" s="55"/>
      <c r="Y1018" s="55"/>
      <c r="Z1018" s="55"/>
      <c r="AA1018" s="55"/>
      <c r="AB1018" s="55"/>
      <c r="AC1018" s="55"/>
      <c r="AD1018" s="55"/>
      <c r="AE1018" s="55"/>
      <c r="AF1018" s="55"/>
      <c r="AG1018" s="55"/>
      <c r="AH1018" s="55"/>
      <c r="AI1018" s="55"/>
      <c r="AJ1018" s="55"/>
      <c r="AK1018" s="55"/>
      <c r="AL1018" s="55"/>
      <c r="AM1018" s="55"/>
      <c r="AN1018" s="55"/>
      <c r="AO1018" s="55"/>
      <c r="AP1018" s="55"/>
      <c r="AQ1018" s="55"/>
      <c r="AR1018" s="55"/>
      <c r="AS1018" s="55"/>
      <c r="AT1018" s="55"/>
      <c r="AU1018" s="55"/>
      <c r="AV1018" s="55"/>
      <c r="AW1018" s="55"/>
      <c r="AX1018" s="55"/>
      <c r="AY1018" s="55"/>
      <c r="AZ1018" s="55"/>
      <c r="BA1018" s="55"/>
      <c r="BB1018" s="55"/>
      <c r="BC1018" s="55"/>
      <c r="BD1018" s="55"/>
      <c r="BE1018" s="55"/>
      <c r="BF1018" s="55"/>
      <c r="BG1018" s="55"/>
      <c r="BH1018" s="55"/>
      <c r="BI1018" s="55"/>
      <c r="BJ1018" s="55"/>
      <c r="BK1018" s="55"/>
      <c r="BL1018" s="55"/>
      <c r="BM1018" s="55"/>
      <c r="BN1018" s="55"/>
      <c r="BO1018" s="55"/>
      <c r="BP1018" s="55"/>
      <c r="BQ1018" s="55"/>
      <c r="BR1018" s="55"/>
    </row>
    <row r="1019" spans="3:70" x14ac:dyDescent="0.4">
      <c r="C1019" s="55"/>
      <c r="D1019" s="55"/>
      <c r="E1019" s="55"/>
      <c r="F1019" s="55"/>
      <c r="G1019" s="55"/>
      <c r="H1019" s="55"/>
      <c r="I1019" s="55"/>
      <c r="J1019" s="55"/>
      <c r="K1019" s="55"/>
      <c r="L1019" s="55"/>
      <c r="M1019" s="55"/>
      <c r="N1019" s="55"/>
      <c r="O1019" s="55"/>
      <c r="P1019" s="55"/>
      <c r="Q1019" s="55"/>
      <c r="R1019" s="55"/>
      <c r="S1019" s="55"/>
      <c r="T1019" s="55"/>
      <c r="U1019" s="55"/>
      <c r="V1019" s="55"/>
      <c r="W1019" s="55"/>
      <c r="X1019" s="55"/>
      <c r="Y1019" s="55"/>
      <c r="Z1019" s="55"/>
      <c r="AA1019" s="55"/>
      <c r="AB1019" s="55"/>
      <c r="AC1019" s="55"/>
      <c r="AD1019" s="55"/>
      <c r="AE1019" s="55"/>
      <c r="AF1019" s="55"/>
      <c r="AG1019" s="55"/>
      <c r="AH1019" s="55"/>
      <c r="AI1019" s="55"/>
      <c r="AJ1019" s="55"/>
      <c r="AK1019" s="55"/>
      <c r="AL1019" s="55"/>
      <c r="AM1019" s="55"/>
      <c r="AN1019" s="55"/>
      <c r="AO1019" s="55"/>
      <c r="AP1019" s="55"/>
      <c r="AQ1019" s="55"/>
      <c r="AR1019" s="55"/>
      <c r="AS1019" s="55"/>
      <c r="AT1019" s="55"/>
      <c r="AU1019" s="55"/>
      <c r="AV1019" s="55"/>
      <c r="AW1019" s="55"/>
      <c r="AX1019" s="55"/>
      <c r="AY1019" s="55"/>
      <c r="AZ1019" s="55"/>
      <c r="BA1019" s="55"/>
      <c r="BB1019" s="55"/>
      <c r="BC1019" s="55"/>
      <c r="BD1019" s="55"/>
      <c r="BE1019" s="55"/>
      <c r="BF1019" s="55"/>
      <c r="BG1019" s="55"/>
      <c r="BH1019" s="55"/>
      <c r="BI1019" s="55"/>
      <c r="BJ1019" s="55"/>
      <c r="BK1019" s="55"/>
      <c r="BL1019" s="55"/>
      <c r="BM1019" s="55"/>
      <c r="BN1019" s="55"/>
      <c r="BO1019" s="55"/>
      <c r="BP1019" s="55"/>
      <c r="BQ1019" s="55"/>
      <c r="BR1019" s="55"/>
    </row>
    <row r="1020" spans="3:70" x14ac:dyDescent="0.4">
      <c r="C1020" s="55"/>
      <c r="D1020" s="55"/>
      <c r="E1020" s="55"/>
      <c r="F1020" s="55"/>
      <c r="G1020" s="55"/>
      <c r="H1020" s="55"/>
      <c r="I1020" s="55"/>
      <c r="J1020" s="55"/>
      <c r="K1020" s="55"/>
      <c r="L1020" s="55"/>
      <c r="M1020" s="55"/>
      <c r="N1020" s="55"/>
      <c r="O1020" s="55"/>
      <c r="P1020" s="55"/>
      <c r="Q1020" s="55"/>
      <c r="R1020" s="55"/>
      <c r="S1020" s="55"/>
      <c r="T1020" s="55"/>
      <c r="U1020" s="55"/>
      <c r="V1020" s="55"/>
      <c r="W1020" s="55"/>
      <c r="X1020" s="55"/>
      <c r="Y1020" s="55"/>
      <c r="Z1020" s="55"/>
      <c r="AA1020" s="55"/>
      <c r="AB1020" s="55"/>
      <c r="AC1020" s="55"/>
      <c r="AD1020" s="55"/>
      <c r="AE1020" s="55"/>
      <c r="AF1020" s="55"/>
      <c r="AG1020" s="55"/>
      <c r="AH1020" s="55"/>
      <c r="AI1020" s="55"/>
      <c r="AJ1020" s="55"/>
      <c r="AK1020" s="55"/>
      <c r="AL1020" s="55"/>
      <c r="AM1020" s="55"/>
      <c r="AN1020" s="55"/>
      <c r="AO1020" s="55"/>
      <c r="AP1020" s="55"/>
      <c r="AQ1020" s="55"/>
      <c r="AR1020" s="55"/>
      <c r="AS1020" s="55"/>
      <c r="AT1020" s="55"/>
      <c r="AU1020" s="55"/>
      <c r="AV1020" s="55"/>
      <c r="AW1020" s="55"/>
      <c r="AX1020" s="55"/>
      <c r="AY1020" s="55"/>
      <c r="AZ1020" s="55"/>
      <c r="BA1020" s="55"/>
      <c r="BB1020" s="55"/>
      <c r="BC1020" s="55"/>
      <c r="BD1020" s="55"/>
      <c r="BE1020" s="55"/>
      <c r="BF1020" s="55"/>
      <c r="BG1020" s="55"/>
      <c r="BH1020" s="55"/>
      <c r="BI1020" s="55"/>
      <c r="BJ1020" s="55"/>
      <c r="BK1020" s="55"/>
      <c r="BL1020" s="55"/>
      <c r="BM1020" s="55"/>
      <c r="BN1020" s="55"/>
      <c r="BO1020" s="55"/>
      <c r="BP1020" s="55"/>
      <c r="BQ1020" s="55"/>
      <c r="BR1020" s="55"/>
    </row>
    <row r="1021" spans="3:70" x14ac:dyDescent="0.4">
      <c r="C1021" s="55"/>
      <c r="D1021" s="55"/>
      <c r="E1021" s="55"/>
      <c r="F1021" s="55"/>
      <c r="G1021" s="55"/>
      <c r="H1021" s="55"/>
      <c r="I1021" s="55"/>
      <c r="J1021" s="55"/>
      <c r="K1021" s="55"/>
      <c r="L1021" s="55"/>
      <c r="M1021" s="55"/>
      <c r="N1021" s="55"/>
      <c r="O1021" s="55"/>
      <c r="P1021" s="55"/>
      <c r="Q1021" s="55"/>
      <c r="R1021" s="55"/>
      <c r="S1021" s="55"/>
      <c r="T1021" s="55"/>
      <c r="U1021" s="55"/>
      <c r="V1021" s="55"/>
      <c r="W1021" s="55"/>
      <c r="X1021" s="55"/>
      <c r="Y1021" s="55"/>
      <c r="Z1021" s="55"/>
      <c r="AA1021" s="55"/>
      <c r="AB1021" s="55"/>
      <c r="AC1021" s="55"/>
      <c r="AD1021" s="55"/>
      <c r="AE1021" s="55"/>
      <c r="AF1021" s="55"/>
      <c r="AG1021" s="55"/>
      <c r="AH1021" s="55"/>
      <c r="AI1021" s="55"/>
      <c r="AJ1021" s="55"/>
      <c r="AK1021" s="55"/>
      <c r="AL1021" s="55"/>
      <c r="AM1021" s="55"/>
      <c r="AN1021" s="55"/>
      <c r="AO1021" s="55"/>
      <c r="AP1021" s="55"/>
      <c r="AQ1021" s="55"/>
      <c r="AR1021" s="55"/>
      <c r="AS1021" s="55"/>
      <c r="AT1021" s="55"/>
      <c r="AU1021" s="55"/>
      <c r="AV1021" s="55"/>
      <c r="AW1021" s="55"/>
      <c r="AX1021" s="55"/>
      <c r="AY1021" s="55"/>
      <c r="AZ1021" s="55"/>
      <c r="BA1021" s="55"/>
      <c r="BB1021" s="55"/>
      <c r="BC1021" s="55"/>
      <c r="BD1021" s="55"/>
      <c r="BE1021" s="55"/>
      <c r="BF1021" s="55"/>
      <c r="BG1021" s="55"/>
      <c r="BH1021" s="55"/>
      <c r="BI1021" s="55"/>
      <c r="BJ1021" s="55"/>
      <c r="BK1021" s="55"/>
      <c r="BL1021" s="55"/>
      <c r="BM1021" s="55"/>
      <c r="BN1021" s="55"/>
      <c r="BO1021" s="55"/>
      <c r="BP1021" s="55"/>
      <c r="BQ1021" s="55"/>
      <c r="BR1021" s="55"/>
    </row>
    <row r="1022" spans="3:70" x14ac:dyDescent="0.4">
      <c r="C1022" s="55"/>
      <c r="D1022" s="55"/>
      <c r="E1022" s="55"/>
      <c r="F1022" s="55"/>
      <c r="G1022" s="55"/>
      <c r="H1022" s="55"/>
      <c r="I1022" s="55"/>
      <c r="J1022" s="55"/>
      <c r="K1022" s="55"/>
      <c r="L1022" s="55"/>
      <c r="M1022" s="55"/>
      <c r="N1022" s="55"/>
      <c r="O1022" s="55"/>
      <c r="P1022" s="55"/>
      <c r="Q1022" s="55"/>
      <c r="R1022" s="55"/>
      <c r="S1022" s="55"/>
      <c r="T1022" s="55"/>
      <c r="U1022" s="55"/>
      <c r="V1022" s="55"/>
      <c r="W1022" s="55"/>
      <c r="X1022" s="55"/>
      <c r="Y1022" s="55"/>
      <c r="Z1022" s="55"/>
      <c r="AA1022" s="55"/>
      <c r="AB1022" s="55"/>
      <c r="AC1022" s="55"/>
      <c r="AD1022" s="55"/>
      <c r="AE1022" s="55"/>
      <c r="AF1022" s="55"/>
      <c r="AG1022" s="55"/>
      <c r="AH1022" s="55"/>
      <c r="AI1022" s="55"/>
      <c r="AJ1022" s="55"/>
      <c r="AK1022" s="55"/>
      <c r="AL1022" s="55"/>
      <c r="AM1022" s="55"/>
      <c r="AN1022" s="55"/>
      <c r="AO1022" s="55"/>
      <c r="AP1022" s="55"/>
      <c r="AQ1022" s="55"/>
      <c r="AR1022" s="55"/>
      <c r="AS1022" s="55"/>
      <c r="AT1022" s="55"/>
      <c r="AU1022" s="55"/>
      <c r="AV1022" s="55"/>
      <c r="AW1022" s="55"/>
      <c r="AX1022" s="55"/>
      <c r="AY1022" s="55"/>
      <c r="AZ1022" s="55"/>
      <c r="BA1022" s="55"/>
      <c r="BB1022" s="55"/>
      <c r="BC1022" s="55"/>
      <c r="BD1022" s="55"/>
      <c r="BE1022" s="55"/>
      <c r="BF1022" s="55"/>
      <c r="BG1022" s="55"/>
      <c r="BH1022" s="55"/>
      <c r="BI1022" s="55"/>
      <c r="BJ1022" s="55"/>
      <c r="BK1022" s="55"/>
      <c r="BL1022" s="55"/>
      <c r="BM1022" s="55"/>
      <c r="BN1022" s="55"/>
      <c r="BO1022" s="55"/>
      <c r="BP1022" s="55"/>
      <c r="BQ1022" s="55"/>
      <c r="BR1022" s="55"/>
    </row>
    <row r="1023" spans="3:70" x14ac:dyDescent="0.4">
      <c r="C1023" s="55"/>
      <c r="D1023" s="55"/>
      <c r="E1023" s="55"/>
      <c r="F1023" s="55"/>
      <c r="G1023" s="55"/>
      <c r="H1023" s="55"/>
      <c r="I1023" s="55"/>
      <c r="J1023" s="55"/>
      <c r="K1023" s="55"/>
      <c r="L1023" s="55"/>
      <c r="M1023" s="55"/>
      <c r="N1023" s="55"/>
      <c r="O1023" s="55"/>
      <c r="P1023" s="55"/>
      <c r="Q1023" s="55"/>
      <c r="R1023" s="55"/>
      <c r="S1023" s="55"/>
      <c r="T1023" s="55"/>
      <c r="U1023" s="55"/>
      <c r="V1023" s="55"/>
      <c r="W1023" s="55"/>
      <c r="X1023" s="55"/>
      <c r="Y1023" s="55"/>
      <c r="Z1023" s="55"/>
      <c r="AA1023" s="55"/>
      <c r="AB1023" s="55"/>
      <c r="AC1023" s="55"/>
      <c r="AD1023" s="55"/>
      <c r="AE1023" s="55"/>
      <c r="AF1023" s="55"/>
      <c r="AG1023" s="55"/>
      <c r="AH1023" s="55"/>
      <c r="AI1023" s="55"/>
      <c r="AJ1023" s="55"/>
      <c r="AK1023" s="55"/>
      <c r="AL1023" s="55"/>
      <c r="AM1023" s="55"/>
      <c r="AN1023" s="55"/>
      <c r="AO1023" s="55"/>
      <c r="AP1023" s="55"/>
      <c r="AQ1023" s="55"/>
      <c r="AR1023" s="55"/>
      <c r="AS1023" s="55"/>
      <c r="AT1023" s="55"/>
      <c r="AU1023" s="55"/>
      <c r="AV1023" s="55"/>
      <c r="AW1023" s="55"/>
      <c r="AX1023" s="55"/>
      <c r="AY1023" s="55"/>
      <c r="AZ1023" s="55"/>
      <c r="BA1023" s="55"/>
      <c r="BB1023" s="55"/>
      <c r="BC1023" s="55"/>
      <c r="BD1023" s="55"/>
      <c r="BE1023" s="55"/>
      <c r="BF1023" s="55"/>
      <c r="BG1023" s="55"/>
      <c r="BH1023" s="55"/>
      <c r="BI1023" s="55"/>
      <c r="BJ1023" s="55"/>
      <c r="BK1023" s="55"/>
      <c r="BL1023" s="55"/>
      <c r="BM1023" s="55"/>
      <c r="BN1023" s="55"/>
      <c r="BO1023" s="55"/>
      <c r="BP1023" s="55"/>
      <c r="BQ1023" s="55"/>
      <c r="BR1023" s="55"/>
    </row>
    <row r="1024" spans="3:70" x14ac:dyDescent="0.4">
      <c r="C1024" s="55"/>
      <c r="D1024" s="55"/>
      <c r="E1024" s="55"/>
      <c r="F1024" s="55"/>
      <c r="G1024" s="55"/>
      <c r="H1024" s="55"/>
      <c r="I1024" s="55"/>
      <c r="J1024" s="55"/>
      <c r="K1024" s="55"/>
      <c r="L1024" s="55"/>
      <c r="M1024" s="55"/>
      <c r="N1024" s="55"/>
      <c r="O1024" s="55"/>
      <c r="P1024" s="55"/>
      <c r="Q1024" s="55"/>
      <c r="R1024" s="55"/>
      <c r="S1024" s="55"/>
      <c r="T1024" s="55"/>
      <c r="U1024" s="55"/>
      <c r="V1024" s="55"/>
      <c r="W1024" s="55"/>
      <c r="X1024" s="55"/>
      <c r="Y1024" s="55"/>
      <c r="Z1024" s="55"/>
      <c r="AA1024" s="55"/>
      <c r="AB1024" s="55"/>
      <c r="AC1024" s="55"/>
      <c r="AD1024" s="55"/>
      <c r="AE1024" s="55"/>
      <c r="AF1024" s="55"/>
      <c r="AG1024" s="55"/>
      <c r="AH1024" s="55"/>
      <c r="AI1024" s="55"/>
      <c r="AJ1024" s="55"/>
      <c r="AK1024" s="55"/>
      <c r="AL1024" s="55"/>
      <c r="AM1024" s="55"/>
      <c r="AN1024" s="55"/>
      <c r="AO1024" s="55"/>
      <c r="AP1024" s="55"/>
      <c r="AQ1024" s="55"/>
      <c r="AR1024" s="55"/>
      <c r="AS1024" s="55"/>
      <c r="AT1024" s="55"/>
      <c r="AU1024" s="55"/>
      <c r="AV1024" s="55"/>
      <c r="AW1024" s="55"/>
      <c r="AX1024" s="55"/>
      <c r="AY1024" s="55"/>
      <c r="AZ1024" s="55"/>
      <c r="BA1024" s="55"/>
      <c r="BB1024" s="55"/>
      <c r="BC1024" s="55"/>
      <c r="BD1024" s="55"/>
      <c r="BE1024" s="55"/>
      <c r="BF1024" s="55"/>
      <c r="BG1024" s="55"/>
      <c r="BH1024" s="55"/>
      <c r="BI1024" s="55"/>
      <c r="BJ1024" s="55"/>
      <c r="BK1024" s="55"/>
      <c r="BL1024" s="55"/>
      <c r="BM1024" s="55"/>
      <c r="BN1024" s="55"/>
      <c r="BO1024" s="55"/>
      <c r="BP1024" s="55"/>
      <c r="BQ1024" s="55"/>
      <c r="BR1024" s="55"/>
    </row>
    <row r="1025" spans="3:70" x14ac:dyDescent="0.4">
      <c r="C1025" s="55"/>
      <c r="D1025" s="55"/>
      <c r="E1025" s="55"/>
      <c r="F1025" s="55"/>
      <c r="G1025" s="55"/>
      <c r="H1025" s="55"/>
      <c r="I1025" s="55"/>
      <c r="J1025" s="55"/>
      <c r="K1025" s="55"/>
      <c r="L1025" s="55"/>
      <c r="M1025" s="55"/>
      <c r="N1025" s="55"/>
      <c r="O1025" s="55"/>
      <c r="P1025" s="55"/>
      <c r="Q1025" s="55"/>
      <c r="R1025" s="55"/>
      <c r="S1025" s="55"/>
      <c r="T1025" s="55"/>
      <c r="U1025" s="55"/>
      <c r="V1025" s="55"/>
      <c r="W1025" s="55"/>
      <c r="X1025" s="55"/>
      <c r="Y1025" s="55"/>
      <c r="Z1025" s="55"/>
      <c r="AA1025" s="55"/>
      <c r="AB1025" s="55"/>
      <c r="AC1025" s="55"/>
      <c r="AD1025" s="55"/>
      <c r="AE1025" s="55"/>
      <c r="AF1025" s="55"/>
      <c r="AG1025" s="55"/>
      <c r="AH1025" s="55"/>
      <c r="AI1025" s="55"/>
      <c r="AJ1025" s="55"/>
      <c r="AK1025" s="55"/>
      <c r="AL1025" s="55"/>
      <c r="AM1025" s="55"/>
      <c r="AN1025" s="55"/>
      <c r="AO1025" s="55"/>
      <c r="AP1025" s="55"/>
      <c r="AQ1025" s="55"/>
      <c r="AR1025" s="55"/>
      <c r="AS1025" s="55"/>
      <c r="AT1025" s="55"/>
      <c r="AU1025" s="55"/>
      <c r="AV1025" s="55"/>
      <c r="AW1025" s="55"/>
      <c r="AX1025" s="55"/>
      <c r="AY1025" s="55"/>
      <c r="AZ1025" s="55"/>
      <c r="BA1025" s="55"/>
      <c r="BB1025" s="55"/>
      <c r="BC1025" s="55"/>
      <c r="BD1025" s="55"/>
      <c r="BE1025" s="55"/>
      <c r="BF1025" s="55"/>
      <c r="BG1025" s="55"/>
      <c r="BH1025" s="55"/>
      <c r="BI1025" s="55"/>
      <c r="BJ1025" s="55"/>
      <c r="BK1025" s="55"/>
      <c r="BL1025" s="55"/>
      <c r="BM1025" s="55"/>
      <c r="BN1025" s="55"/>
      <c r="BO1025" s="55"/>
      <c r="BP1025" s="55"/>
      <c r="BQ1025" s="55"/>
      <c r="BR1025" s="55"/>
    </row>
    <row r="1026" spans="3:70" x14ac:dyDescent="0.4">
      <c r="C1026" s="55"/>
      <c r="D1026" s="55"/>
      <c r="E1026" s="55"/>
      <c r="F1026" s="55"/>
      <c r="G1026" s="55"/>
      <c r="H1026" s="55"/>
      <c r="I1026" s="55"/>
      <c r="J1026" s="55"/>
      <c r="K1026" s="55"/>
      <c r="L1026" s="55"/>
      <c r="M1026" s="55"/>
      <c r="N1026" s="55"/>
      <c r="O1026" s="55"/>
      <c r="P1026" s="55"/>
      <c r="Q1026" s="55"/>
      <c r="R1026" s="55"/>
      <c r="S1026" s="55"/>
      <c r="T1026" s="55"/>
      <c r="U1026" s="55"/>
      <c r="V1026" s="55"/>
      <c r="W1026" s="55"/>
      <c r="X1026" s="55"/>
      <c r="Y1026" s="55"/>
      <c r="Z1026" s="55"/>
      <c r="AA1026" s="55"/>
      <c r="AB1026" s="55"/>
      <c r="AC1026" s="55"/>
      <c r="AD1026" s="55"/>
      <c r="AE1026" s="55"/>
      <c r="AF1026" s="55"/>
      <c r="AG1026" s="55"/>
      <c r="AH1026" s="55"/>
      <c r="AI1026" s="55"/>
      <c r="AJ1026" s="55"/>
      <c r="AK1026" s="55"/>
      <c r="AL1026" s="55"/>
      <c r="AM1026" s="55"/>
      <c r="AN1026" s="55"/>
      <c r="AO1026" s="55"/>
      <c r="AP1026" s="55"/>
      <c r="AQ1026" s="55"/>
      <c r="AR1026" s="55"/>
      <c r="AS1026" s="55"/>
      <c r="AT1026" s="55"/>
      <c r="AU1026" s="55"/>
      <c r="AV1026" s="55"/>
      <c r="AW1026" s="55"/>
      <c r="AX1026" s="55"/>
      <c r="AY1026" s="55"/>
      <c r="AZ1026" s="55"/>
      <c r="BA1026" s="55"/>
      <c r="BB1026" s="55"/>
      <c r="BC1026" s="55"/>
      <c r="BD1026" s="55"/>
      <c r="BE1026" s="55"/>
      <c r="BF1026" s="55"/>
      <c r="BG1026" s="55"/>
      <c r="BH1026" s="55"/>
      <c r="BI1026" s="55"/>
      <c r="BJ1026" s="55"/>
      <c r="BK1026" s="55"/>
      <c r="BL1026" s="55"/>
      <c r="BM1026" s="55"/>
      <c r="BN1026" s="55"/>
      <c r="BO1026" s="55"/>
      <c r="BP1026" s="55"/>
      <c r="BQ1026" s="55"/>
      <c r="BR1026" s="55"/>
    </row>
    <row r="1027" spans="3:70" x14ac:dyDescent="0.4">
      <c r="C1027" s="55"/>
      <c r="D1027" s="55"/>
      <c r="E1027" s="55"/>
      <c r="F1027" s="55"/>
      <c r="G1027" s="55"/>
      <c r="H1027" s="55"/>
      <c r="I1027" s="55"/>
      <c r="J1027" s="55"/>
      <c r="K1027" s="55"/>
      <c r="L1027" s="55"/>
      <c r="M1027" s="55"/>
      <c r="N1027" s="55"/>
      <c r="O1027" s="55"/>
      <c r="P1027" s="55"/>
      <c r="Q1027" s="55"/>
      <c r="R1027" s="55"/>
      <c r="S1027" s="55"/>
      <c r="T1027" s="55"/>
      <c r="U1027" s="55"/>
      <c r="V1027" s="55"/>
      <c r="W1027" s="55"/>
      <c r="X1027" s="55"/>
      <c r="Y1027" s="55"/>
      <c r="Z1027" s="55"/>
      <c r="AA1027" s="55"/>
      <c r="AB1027" s="55"/>
      <c r="AC1027" s="55"/>
      <c r="AD1027" s="55"/>
      <c r="AE1027" s="55"/>
      <c r="AF1027" s="55"/>
      <c r="AG1027" s="55"/>
      <c r="AH1027" s="55"/>
      <c r="AI1027" s="55"/>
      <c r="AJ1027" s="55"/>
      <c r="AK1027" s="55"/>
      <c r="AL1027" s="55"/>
      <c r="AM1027" s="55"/>
      <c r="AN1027" s="55"/>
      <c r="AO1027" s="55"/>
      <c r="AP1027" s="55"/>
      <c r="AQ1027" s="55"/>
      <c r="AR1027" s="55"/>
      <c r="AS1027" s="55"/>
      <c r="AT1027" s="55"/>
      <c r="AU1027" s="55"/>
      <c r="AV1027" s="55"/>
      <c r="AW1027" s="55"/>
      <c r="AX1027" s="55"/>
      <c r="AY1027" s="55"/>
      <c r="AZ1027" s="55"/>
      <c r="BA1027" s="55"/>
      <c r="BB1027" s="55"/>
      <c r="BC1027" s="55"/>
      <c r="BD1027" s="55"/>
      <c r="BE1027" s="55"/>
      <c r="BF1027" s="55"/>
      <c r="BG1027" s="55"/>
      <c r="BH1027" s="55"/>
      <c r="BI1027" s="55"/>
      <c r="BJ1027" s="55"/>
      <c r="BK1027" s="55"/>
      <c r="BL1027" s="55"/>
      <c r="BM1027" s="55"/>
      <c r="BN1027" s="55"/>
      <c r="BO1027" s="55"/>
      <c r="BP1027" s="55"/>
      <c r="BQ1027" s="55"/>
      <c r="BR1027" s="55"/>
    </row>
    <row r="1028" spans="3:70" x14ac:dyDescent="0.4">
      <c r="C1028" s="55"/>
      <c r="D1028" s="55"/>
      <c r="E1028" s="55"/>
      <c r="F1028" s="55"/>
      <c r="G1028" s="55"/>
      <c r="H1028" s="55"/>
      <c r="I1028" s="55"/>
      <c r="J1028" s="55"/>
      <c r="K1028" s="55"/>
      <c r="L1028" s="55"/>
      <c r="M1028" s="55"/>
      <c r="N1028" s="55"/>
      <c r="O1028" s="55"/>
      <c r="P1028" s="55"/>
      <c r="Q1028" s="55"/>
      <c r="R1028" s="55"/>
      <c r="S1028" s="55"/>
      <c r="T1028" s="55"/>
      <c r="U1028" s="55"/>
      <c r="V1028" s="55"/>
      <c r="W1028" s="55"/>
      <c r="X1028" s="55"/>
      <c r="Y1028" s="55"/>
      <c r="Z1028" s="55"/>
      <c r="AA1028" s="55"/>
      <c r="AB1028" s="55"/>
      <c r="AC1028" s="55"/>
      <c r="AD1028" s="55"/>
      <c r="AE1028" s="55"/>
      <c r="AF1028" s="55"/>
      <c r="AG1028" s="55"/>
      <c r="AH1028" s="55"/>
      <c r="AI1028" s="55"/>
      <c r="AJ1028" s="55"/>
      <c r="AK1028" s="55"/>
      <c r="AL1028" s="55"/>
      <c r="AM1028" s="55"/>
      <c r="AN1028" s="55"/>
      <c r="AO1028" s="55"/>
      <c r="AP1028" s="55"/>
      <c r="AQ1028" s="55"/>
      <c r="AR1028" s="55"/>
      <c r="AS1028" s="55"/>
      <c r="AT1028" s="55"/>
      <c r="AU1028" s="55"/>
      <c r="AV1028" s="55"/>
      <c r="AW1028" s="55"/>
      <c r="AX1028" s="55"/>
      <c r="AY1028" s="55"/>
      <c r="AZ1028" s="55"/>
      <c r="BA1028" s="55"/>
      <c r="BB1028" s="55"/>
      <c r="BC1028" s="55"/>
      <c r="BD1028" s="55"/>
      <c r="BE1028" s="55"/>
      <c r="BF1028" s="55"/>
      <c r="BG1028" s="55"/>
      <c r="BH1028" s="55"/>
      <c r="BI1028" s="55"/>
      <c r="BJ1028" s="55"/>
      <c r="BK1028" s="55"/>
      <c r="BL1028" s="55"/>
      <c r="BM1028" s="55"/>
      <c r="BN1028" s="55"/>
      <c r="BO1028" s="55"/>
      <c r="BP1028" s="55"/>
      <c r="BQ1028" s="55"/>
      <c r="BR1028" s="55"/>
    </row>
    <row r="1029" spans="3:70" x14ac:dyDescent="0.4">
      <c r="C1029" s="55"/>
      <c r="D1029" s="55"/>
      <c r="E1029" s="55"/>
      <c r="F1029" s="55"/>
      <c r="G1029" s="55"/>
      <c r="H1029" s="55"/>
      <c r="I1029" s="55"/>
      <c r="J1029" s="55"/>
      <c r="K1029" s="55"/>
      <c r="L1029" s="55"/>
      <c r="M1029" s="55"/>
      <c r="N1029" s="55"/>
      <c r="O1029" s="55"/>
      <c r="P1029" s="55"/>
      <c r="Q1029" s="55"/>
      <c r="R1029" s="55"/>
      <c r="S1029" s="55"/>
      <c r="T1029" s="55"/>
      <c r="U1029" s="55"/>
      <c r="V1029" s="55"/>
      <c r="W1029" s="55"/>
      <c r="X1029" s="55"/>
      <c r="Y1029" s="55"/>
      <c r="Z1029" s="55"/>
      <c r="AA1029" s="55"/>
      <c r="AB1029" s="55"/>
      <c r="AC1029" s="55"/>
      <c r="AD1029" s="55"/>
      <c r="AE1029" s="55"/>
      <c r="AF1029" s="55"/>
      <c r="AG1029" s="55"/>
      <c r="AH1029" s="55"/>
      <c r="AI1029" s="55"/>
      <c r="AJ1029" s="55"/>
      <c r="AK1029" s="55"/>
      <c r="AL1029" s="55"/>
      <c r="AM1029" s="55"/>
      <c r="AN1029" s="55"/>
      <c r="AO1029" s="55"/>
      <c r="AP1029" s="55"/>
      <c r="AQ1029" s="55"/>
      <c r="AR1029" s="55"/>
      <c r="AS1029" s="55"/>
      <c r="AT1029" s="55"/>
      <c r="AU1029" s="55"/>
      <c r="AV1029" s="55"/>
      <c r="AW1029" s="55"/>
      <c r="AX1029" s="55"/>
      <c r="AY1029" s="55"/>
      <c r="AZ1029" s="55"/>
      <c r="BA1029" s="55"/>
      <c r="BB1029" s="55"/>
      <c r="BC1029" s="55"/>
      <c r="BD1029" s="55"/>
      <c r="BE1029" s="55"/>
      <c r="BF1029" s="55"/>
      <c r="BG1029" s="55"/>
      <c r="BH1029" s="55"/>
      <c r="BI1029" s="55"/>
      <c r="BJ1029" s="55"/>
      <c r="BK1029" s="55"/>
      <c r="BL1029" s="55"/>
      <c r="BM1029" s="55"/>
      <c r="BN1029" s="55"/>
      <c r="BO1029" s="55"/>
      <c r="BP1029" s="55"/>
      <c r="BQ1029" s="55"/>
      <c r="BR1029" s="55"/>
    </row>
    <row r="1030" spans="3:70" x14ac:dyDescent="0.4">
      <c r="C1030" s="55"/>
      <c r="D1030" s="55"/>
      <c r="E1030" s="55"/>
      <c r="F1030" s="55"/>
      <c r="G1030" s="55"/>
      <c r="H1030" s="55"/>
      <c r="I1030" s="55"/>
      <c r="J1030" s="55"/>
      <c r="K1030" s="55"/>
      <c r="L1030" s="55"/>
      <c r="M1030" s="55"/>
      <c r="N1030" s="55"/>
      <c r="O1030" s="55"/>
      <c r="P1030" s="55"/>
      <c r="Q1030" s="55"/>
      <c r="R1030" s="55"/>
      <c r="S1030" s="55"/>
      <c r="T1030" s="55"/>
      <c r="U1030" s="55"/>
      <c r="V1030" s="55"/>
      <c r="W1030" s="55"/>
      <c r="X1030" s="55"/>
      <c r="Y1030" s="55"/>
      <c r="Z1030" s="55"/>
      <c r="AA1030" s="55"/>
      <c r="AB1030" s="55"/>
      <c r="AC1030" s="55"/>
      <c r="AD1030" s="55"/>
      <c r="AE1030" s="55"/>
      <c r="AF1030" s="55"/>
      <c r="AG1030" s="55"/>
      <c r="AH1030" s="55"/>
      <c r="AI1030" s="55"/>
      <c r="AJ1030" s="55"/>
      <c r="AK1030" s="55"/>
      <c r="AL1030" s="55"/>
      <c r="AM1030" s="55"/>
      <c r="AN1030" s="55"/>
      <c r="AO1030" s="55"/>
      <c r="AP1030" s="55"/>
      <c r="AQ1030" s="55"/>
      <c r="AR1030" s="55"/>
      <c r="AS1030" s="55"/>
      <c r="AT1030" s="55"/>
      <c r="AU1030" s="55"/>
      <c r="AV1030" s="55"/>
      <c r="AW1030" s="55"/>
      <c r="AX1030" s="55"/>
      <c r="AY1030" s="55"/>
      <c r="AZ1030" s="55"/>
      <c r="BA1030" s="55"/>
      <c r="BB1030" s="55"/>
      <c r="BC1030" s="55"/>
      <c r="BD1030" s="55"/>
      <c r="BE1030" s="55"/>
      <c r="BF1030" s="55"/>
      <c r="BG1030" s="55"/>
      <c r="BH1030" s="55"/>
      <c r="BI1030" s="55"/>
      <c r="BJ1030" s="55"/>
      <c r="BK1030" s="55"/>
      <c r="BL1030" s="55"/>
      <c r="BM1030" s="55"/>
      <c r="BN1030" s="55"/>
      <c r="BO1030" s="55"/>
      <c r="BP1030" s="55"/>
      <c r="BQ1030" s="55"/>
      <c r="BR1030" s="55"/>
    </row>
    <row r="1031" spans="3:70" x14ac:dyDescent="0.4">
      <c r="C1031" s="55"/>
      <c r="D1031" s="55"/>
      <c r="E1031" s="55"/>
      <c r="F1031" s="55"/>
      <c r="G1031" s="55"/>
      <c r="H1031" s="55"/>
      <c r="I1031" s="55"/>
      <c r="J1031" s="55"/>
      <c r="K1031" s="55"/>
      <c r="L1031" s="55"/>
      <c r="M1031" s="55"/>
      <c r="N1031" s="55"/>
      <c r="O1031" s="55"/>
      <c r="P1031" s="55"/>
      <c r="Q1031" s="55"/>
      <c r="R1031" s="55"/>
      <c r="S1031" s="55"/>
      <c r="T1031" s="55"/>
      <c r="U1031" s="55"/>
      <c r="V1031" s="55"/>
      <c r="W1031" s="55"/>
      <c r="X1031" s="55"/>
      <c r="Y1031" s="55"/>
      <c r="Z1031" s="55"/>
      <c r="AA1031" s="55"/>
      <c r="AB1031" s="55"/>
      <c r="AC1031" s="55"/>
      <c r="AD1031" s="55"/>
      <c r="AE1031" s="55"/>
      <c r="AF1031" s="55"/>
      <c r="AG1031" s="55"/>
      <c r="AH1031" s="55"/>
      <c r="AI1031" s="55"/>
      <c r="AJ1031" s="55"/>
      <c r="AK1031" s="55"/>
      <c r="AL1031" s="55"/>
      <c r="AM1031" s="55"/>
      <c r="AN1031" s="55"/>
      <c r="AO1031" s="55"/>
      <c r="AP1031" s="55"/>
      <c r="AQ1031" s="55"/>
      <c r="AR1031" s="55"/>
      <c r="AS1031" s="55"/>
      <c r="AT1031" s="55"/>
      <c r="AU1031" s="55"/>
      <c r="AV1031" s="55"/>
      <c r="AW1031" s="55"/>
      <c r="AX1031" s="55"/>
      <c r="AY1031" s="55"/>
      <c r="AZ1031" s="55"/>
      <c r="BA1031" s="55"/>
      <c r="BB1031" s="55"/>
      <c r="BC1031" s="55"/>
      <c r="BD1031" s="55"/>
      <c r="BE1031" s="55"/>
      <c r="BF1031" s="55"/>
      <c r="BG1031" s="55"/>
      <c r="BH1031" s="55"/>
      <c r="BI1031" s="55"/>
      <c r="BJ1031" s="55"/>
      <c r="BK1031" s="55"/>
      <c r="BL1031" s="55"/>
      <c r="BM1031" s="55"/>
      <c r="BN1031" s="55"/>
      <c r="BO1031" s="55"/>
      <c r="BP1031" s="55"/>
      <c r="BQ1031" s="55"/>
      <c r="BR1031" s="55"/>
    </row>
    <row r="1032" spans="3:70" x14ac:dyDescent="0.4">
      <c r="C1032" s="55"/>
      <c r="D1032" s="55"/>
      <c r="E1032" s="55"/>
      <c r="F1032" s="55"/>
      <c r="G1032" s="55"/>
      <c r="H1032" s="55"/>
      <c r="I1032" s="55"/>
      <c r="J1032" s="55"/>
      <c r="K1032" s="55"/>
      <c r="L1032" s="55"/>
      <c r="M1032" s="55"/>
      <c r="N1032" s="55"/>
      <c r="O1032" s="55"/>
      <c r="P1032" s="55"/>
      <c r="Q1032" s="55"/>
      <c r="R1032" s="55"/>
      <c r="S1032" s="55"/>
      <c r="T1032" s="55"/>
      <c r="U1032" s="55"/>
      <c r="V1032" s="55"/>
      <c r="W1032" s="55"/>
      <c r="X1032" s="55"/>
      <c r="Y1032" s="55"/>
      <c r="Z1032" s="55"/>
      <c r="AA1032" s="55"/>
      <c r="AB1032" s="55"/>
      <c r="AC1032" s="55"/>
      <c r="AD1032" s="55"/>
      <c r="AE1032" s="55"/>
      <c r="AF1032" s="55"/>
      <c r="AG1032" s="55"/>
      <c r="AH1032" s="55"/>
      <c r="AI1032" s="55"/>
      <c r="AJ1032" s="55"/>
      <c r="AK1032" s="55"/>
      <c r="AL1032" s="55"/>
      <c r="AM1032" s="55"/>
      <c r="AN1032" s="55"/>
      <c r="AO1032" s="55"/>
      <c r="AP1032" s="55"/>
      <c r="AQ1032" s="55"/>
      <c r="AR1032" s="55"/>
      <c r="AS1032" s="55"/>
      <c r="AT1032" s="55"/>
      <c r="AU1032" s="55"/>
      <c r="AV1032" s="55"/>
      <c r="AW1032" s="55"/>
      <c r="AX1032" s="55"/>
      <c r="AY1032" s="55"/>
      <c r="AZ1032" s="55"/>
      <c r="BA1032" s="55"/>
      <c r="BB1032" s="55"/>
      <c r="BC1032" s="55"/>
      <c r="BD1032" s="55"/>
      <c r="BE1032" s="55"/>
      <c r="BF1032" s="55"/>
      <c r="BG1032" s="55"/>
      <c r="BH1032" s="55"/>
      <c r="BI1032" s="55"/>
      <c r="BJ1032" s="55"/>
      <c r="BK1032" s="55"/>
      <c r="BL1032" s="55"/>
      <c r="BM1032" s="55"/>
      <c r="BN1032" s="55"/>
      <c r="BO1032" s="55"/>
      <c r="BP1032" s="55"/>
      <c r="BQ1032" s="55"/>
      <c r="BR1032" s="55"/>
    </row>
    <row r="1033" spans="3:70" x14ac:dyDescent="0.4">
      <c r="C1033" s="55"/>
      <c r="D1033" s="55"/>
      <c r="E1033" s="55"/>
      <c r="F1033" s="55"/>
      <c r="G1033" s="55"/>
      <c r="H1033" s="55"/>
      <c r="I1033" s="55"/>
      <c r="J1033" s="55"/>
      <c r="K1033" s="55"/>
      <c r="L1033" s="55"/>
      <c r="M1033" s="55"/>
      <c r="N1033" s="55"/>
      <c r="O1033" s="55"/>
      <c r="P1033" s="55"/>
      <c r="Q1033" s="55"/>
      <c r="R1033" s="55"/>
      <c r="S1033" s="55"/>
      <c r="T1033" s="55"/>
      <c r="U1033" s="55"/>
      <c r="V1033" s="55"/>
      <c r="W1033" s="55"/>
      <c r="X1033" s="55"/>
      <c r="Y1033" s="55"/>
      <c r="Z1033" s="55"/>
      <c r="AA1033" s="55"/>
      <c r="AB1033" s="55"/>
      <c r="AC1033" s="55"/>
      <c r="AD1033" s="55"/>
      <c r="AE1033" s="55"/>
      <c r="AF1033" s="55"/>
      <c r="AG1033" s="55"/>
      <c r="AH1033" s="55"/>
      <c r="AI1033" s="55"/>
      <c r="AJ1033" s="55"/>
      <c r="AK1033" s="55"/>
      <c r="AL1033" s="55"/>
      <c r="AM1033" s="55"/>
      <c r="AN1033" s="55"/>
      <c r="AO1033" s="55"/>
      <c r="AP1033" s="55"/>
      <c r="AQ1033" s="55"/>
      <c r="AR1033" s="55"/>
      <c r="AS1033" s="55"/>
      <c r="AT1033" s="55"/>
      <c r="AU1033" s="55"/>
      <c r="AV1033" s="55"/>
      <c r="AW1033" s="55"/>
      <c r="AX1033" s="55"/>
      <c r="AY1033" s="55"/>
      <c r="AZ1033" s="55"/>
      <c r="BA1033" s="55"/>
      <c r="BB1033" s="55"/>
      <c r="BC1033" s="55"/>
      <c r="BD1033" s="55"/>
      <c r="BE1033" s="55"/>
      <c r="BF1033" s="55"/>
      <c r="BG1033" s="55"/>
      <c r="BH1033" s="55"/>
      <c r="BI1033" s="55"/>
      <c r="BJ1033" s="55"/>
      <c r="BK1033" s="55"/>
      <c r="BL1033" s="55"/>
      <c r="BM1033" s="55"/>
      <c r="BN1033" s="55"/>
      <c r="BO1033" s="55"/>
      <c r="BP1033" s="55"/>
      <c r="BQ1033" s="55"/>
      <c r="BR1033" s="55"/>
    </row>
    <row r="1034" spans="3:70" x14ac:dyDescent="0.4">
      <c r="C1034" s="55"/>
      <c r="D1034" s="55"/>
      <c r="E1034" s="55"/>
      <c r="F1034" s="55"/>
      <c r="G1034" s="55"/>
      <c r="H1034" s="55"/>
      <c r="I1034" s="55"/>
      <c r="J1034" s="55"/>
      <c r="K1034" s="55"/>
      <c r="L1034" s="55"/>
      <c r="M1034" s="55"/>
      <c r="N1034" s="55"/>
      <c r="O1034" s="55"/>
      <c r="P1034" s="55"/>
      <c r="Q1034" s="55"/>
      <c r="R1034" s="55"/>
      <c r="S1034" s="55"/>
      <c r="T1034" s="55"/>
      <c r="U1034" s="55"/>
      <c r="V1034" s="55"/>
      <c r="W1034" s="55"/>
      <c r="X1034" s="55"/>
      <c r="Y1034" s="55"/>
      <c r="Z1034" s="55"/>
      <c r="AA1034" s="55"/>
      <c r="AB1034" s="55"/>
      <c r="AC1034" s="55"/>
      <c r="AD1034" s="55"/>
      <c r="AE1034" s="55"/>
      <c r="AF1034" s="55"/>
      <c r="AG1034" s="55"/>
      <c r="AH1034" s="55"/>
      <c r="AI1034" s="55"/>
      <c r="AJ1034" s="55"/>
      <c r="AK1034" s="55"/>
      <c r="AL1034" s="55"/>
      <c r="AM1034" s="55"/>
      <c r="AN1034" s="55"/>
      <c r="AO1034" s="55"/>
      <c r="AP1034" s="55"/>
      <c r="AQ1034" s="55"/>
      <c r="AR1034" s="55"/>
      <c r="AS1034" s="55"/>
      <c r="AT1034" s="55"/>
      <c r="AU1034" s="55"/>
      <c r="AV1034" s="55"/>
      <c r="AW1034" s="55"/>
      <c r="AX1034" s="55"/>
      <c r="AY1034" s="55"/>
      <c r="AZ1034" s="55"/>
      <c r="BA1034" s="55"/>
      <c r="BB1034" s="55"/>
      <c r="BC1034" s="55"/>
      <c r="BD1034" s="55"/>
      <c r="BE1034" s="55"/>
      <c r="BF1034" s="55"/>
      <c r="BG1034" s="55"/>
      <c r="BH1034" s="55"/>
      <c r="BI1034" s="55"/>
      <c r="BJ1034" s="55"/>
      <c r="BK1034" s="55"/>
      <c r="BL1034" s="55"/>
      <c r="BM1034" s="55"/>
      <c r="BN1034" s="55"/>
      <c r="BO1034" s="55"/>
      <c r="BP1034" s="55"/>
      <c r="BQ1034" s="55"/>
      <c r="BR1034" s="55"/>
    </row>
    <row r="1035" spans="3:70" x14ac:dyDescent="0.4">
      <c r="C1035" s="55"/>
      <c r="D1035" s="55"/>
      <c r="E1035" s="55"/>
      <c r="F1035" s="55"/>
      <c r="G1035" s="55"/>
      <c r="H1035" s="55"/>
      <c r="I1035" s="55"/>
      <c r="J1035" s="55"/>
      <c r="K1035" s="55"/>
      <c r="L1035" s="55"/>
      <c r="M1035" s="55"/>
      <c r="N1035" s="55"/>
      <c r="O1035" s="55"/>
      <c r="P1035" s="55"/>
      <c r="Q1035" s="55"/>
      <c r="R1035" s="55"/>
      <c r="S1035" s="55"/>
      <c r="T1035" s="55"/>
      <c r="U1035" s="55"/>
      <c r="V1035" s="55"/>
      <c r="W1035" s="55"/>
      <c r="X1035" s="55"/>
      <c r="Y1035" s="55"/>
      <c r="Z1035" s="55"/>
      <c r="AA1035" s="55"/>
      <c r="AB1035" s="55"/>
      <c r="AC1035" s="55"/>
      <c r="AD1035" s="55"/>
      <c r="AE1035" s="55"/>
      <c r="AF1035" s="55"/>
      <c r="AG1035" s="55"/>
      <c r="AH1035" s="55"/>
      <c r="AI1035" s="55"/>
      <c r="AJ1035" s="55"/>
      <c r="AK1035" s="55"/>
      <c r="AL1035" s="55"/>
      <c r="AM1035" s="55"/>
      <c r="AN1035" s="55"/>
      <c r="AO1035" s="55"/>
      <c r="AP1035" s="55"/>
      <c r="AQ1035" s="55"/>
      <c r="AR1035" s="55"/>
      <c r="AS1035" s="55"/>
      <c r="AT1035" s="55"/>
      <c r="AU1035" s="55"/>
      <c r="AV1035" s="55"/>
      <c r="AW1035" s="55"/>
      <c r="AX1035" s="55"/>
      <c r="AY1035" s="55"/>
      <c r="AZ1035" s="55"/>
      <c r="BA1035" s="55"/>
      <c r="BB1035" s="55"/>
      <c r="BC1035" s="55"/>
      <c r="BD1035" s="55"/>
      <c r="BE1035" s="55"/>
      <c r="BF1035" s="55"/>
      <c r="BG1035" s="55"/>
      <c r="BH1035" s="55"/>
      <c r="BI1035" s="55"/>
      <c r="BJ1035" s="55"/>
      <c r="BK1035" s="55"/>
      <c r="BL1035" s="55"/>
      <c r="BM1035" s="55"/>
      <c r="BN1035" s="55"/>
      <c r="BO1035" s="55"/>
      <c r="BP1035" s="55"/>
      <c r="BQ1035" s="55"/>
      <c r="BR1035" s="55"/>
    </row>
    <row r="1036" spans="3:70" x14ac:dyDescent="0.4">
      <c r="C1036" s="55"/>
      <c r="D1036" s="55"/>
      <c r="E1036" s="55"/>
      <c r="F1036" s="55"/>
      <c r="G1036" s="55"/>
      <c r="H1036" s="55"/>
      <c r="I1036" s="55"/>
      <c r="J1036" s="55"/>
      <c r="K1036" s="55"/>
      <c r="L1036" s="55"/>
      <c r="M1036" s="55"/>
      <c r="N1036" s="55"/>
      <c r="O1036" s="55"/>
      <c r="P1036" s="55"/>
      <c r="Q1036" s="55"/>
      <c r="R1036" s="55"/>
      <c r="S1036" s="55"/>
      <c r="T1036" s="55"/>
      <c r="U1036" s="55"/>
      <c r="V1036" s="55"/>
      <c r="W1036" s="55"/>
      <c r="X1036" s="55"/>
      <c r="Y1036" s="55"/>
      <c r="Z1036" s="55"/>
      <c r="AA1036" s="55"/>
      <c r="AB1036" s="55"/>
      <c r="AC1036" s="55"/>
      <c r="AD1036" s="55"/>
      <c r="AE1036" s="55"/>
      <c r="AF1036" s="55"/>
      <c r="AG1036" s="55"/>
      <c r="AH1036" s="55"/>
      <c r="AI1036" s="55"/>
      <c r="AJ1036" s="55"/>
      <c r="AK1036" s="55"/>
      <c r="AL1036" s="55"/>
      <c r="AM1036" s="55"/>
      <c r="AN1036" s="55"/>
      <c r="AO1036" s="55"/>
      <c r="AP1036" s="55"/>
      <c r="AQ1036" s="55"/>
      <c r="AR1036" s="55"/>
      <c r="AS1036" s="55"/>
      <c r="AT1036" s="55"/>
      <c r="AU1036" s="55"/>
      <c r="AV1036" s="55"/>
      <c r="AW1036" s="55"/>
      <c r="AX1036" s="55"/>
      <c r="AY1036" s="55"/>
      <c r="AZ1036" s="55"/>
      <c r="BA1036" s="55"/>
      <c r="BB1036" s="55"/>
      <c r="BC1036" s="55"/>
      <c r="BD1036" s="55"/>
      <c r="BE1036" s="55"/>
      <c r="BF1036" s="55"/>
      <c r="BG1036" s="55"/>
      <c r="BH1036" s="55"/>
      <c r="BI1036" s="55"/>
      <c r="BJ1036" s="55"/>
      <c r="BK1036" s="55"/>
      <c r="BL1036" s="55"/>
      <c r="BM1036" s="55"/>
      <c r="BN1036" s="55"/>
      <c r="BO1036" s="55"/>
      <c r="BP1036" s="55"/>
      <c r="BQ1036" s="55"/>
      <c r="BR1036" s="55"/>
    </row>
    <row r="1037" spans="3:70" x14ac:dyDescent="0.4">
      <c r="C1037" s="55"/>
      <c r="D1037" s="55"/>
      <c r="E1037" s="55"/>
      <c r="F1037" s="55"/>
      <c r="G1037" s="55"/>
      <c r="H1037" s="55"/>
      <c r="I1037" s="55"/>
      <c r="J1037" s="55"/>
      <c r="K1037" s="55"/>
      <c r="L1037" s="55"/>
      <c r="M1037" s="55"/>
      <c r="N1037" s="55"/>
      <c r="O1037" s="55"/>
      <c r="P1037" s="55"/>
      <c r="Q1037" s="55"/>
      <c r="R1037" s="55"/>
      <c r="S1037" s="55"/>
      <c r="T1037" s="55"/>
      <c r="U1037" s="55"/>
      <c r="V1037" s="55"/>
      <c r="W1037" s="55"/>
      <c r="X1037" s="55"/>
      <c r="Y1037" s="55"/>
      <c r="Z1037" s="55"/>
      <c r="AA1037" s="55"/>
      <c r="AB1037" s="55"/>
      <c r="AC1037" s="55"/>
      <c r="AD1037" s="55"/>
      <c r="AE1037" s="55"/>
      <c r="AF1037" s="55"/>
      <c r="AG1037" s="55"/>
      <c r="AH1037" s="55"/>
      <c r="AI1037" s="55"/>
      <c r="AJ1037" s="55"/>
      <c r="AK1037" s="55"/>
      <c r="AL1037" s="55"/>
      <c r="AM1037" s="55"/>
      <c r="AN1037" s="55"/>
      <c r="AO1037" s="55"/>
      <c r="AP1037" s="55"/>
      <c r="AQ1037" s="55"/>
      <c r="AR1037" s="55"/>
      <c r="AS1037" s="55"/>
      <c r="AT1037" s="55"/>
      <c r="AU1037" s="55"/>
      <c r="AV1037" s="55"/>
      <c r="AW1037" s="55"/>
      <c r="AX1037" s="55"/>
      <c r="AY1037" s="55"/>
      <c r="AZ1037" s="55"/>
      <c r="BA1037" s="55"/>
      <c r="BB1037" s="55"/>
      <c r="BC1037" s="55"/>
      <c r="BD1037" s="55"/>
      <c r="BE1037" s="55"/>
      <c r="BF1037" s="55"/>
      <c r="BG1037" s="55"/>
      <c r="BH1037" s="55"/>
      <c r="BI1037" s="55"/>
      <c r="BJ1037" s="55"/>
      <c r="BK1037" s="55"/>
      <c r="BL1037" s="55"/>
      <c r="BM1037" s="55"/>
      <c r="BN1037" s="55"/>
      <c r="BO1037" s="55"/>
      <c r="BP1037" s="55"/>
      <c r="BQ1037" s="55"/>
      <c r="BR1037" s="55"/>
    </row>
    <row r="1038" spans="3:70" x14ac:dyDescent="0.4">
      <c r="C1038" s="55"/>
      <c r="D1038" s="55"/>
      <c r="E1038" s="55"/>
      <c r="F1038" s="55"/>
      <c r="G1038" s="55"/>
      <c r="H1038" s="55"/>
      <c r="I1038" s="55"/>
      <c r="J1038" s="55"/>
      <c r="K1038" s="55"/>
      <c r="L1038" s="55"/>
      <c r="M1038" s="55"/>
      <c r="N1038" s="55"/>
      <c r="O1038" s="55"/>
      <c r="P1038" s="55"/>
      <c r="Q1038" s="55"/>
      <c r="R1038" s="55"/>
      <c r="S1038" s="55"/>
      <c r="T1038" s="55"/>
      <c r="U1038" s="55"/>
      <c r="V1038" s="55"/>
      <c r="W1038" s="55"/>
      <c r="X1038" s="55"/>
      <c r="Y1038" s="55"/>
      <c r="Z1038" s="55"/>
      <c r="AA1038" s="55"/>
      <c r="AB1038" s="55"/>
      <c r="AC1038" s="55"/>
      <c r="AD1038" s="55"/>
      <c r="AE1038" s="55"/>
      <c r="AF1038" s="55"/>
      <c r="AG1038" s="55"/>
      <c r="AH1038" s="55"/>
      <c r="AI1038" s="55"/>
      <c r="AJ1038" s="55"/>
      <c r="AK1038" s="55"/>
      <c r="AL1038" s="55"/>
      <c r="AM1038" s="55"/>
      <c r="AN1038" s="55"/>
      <c r="AO1038" s="55"/>
      <c r="AP1038" s="55"/>
      <c r="AQ1038" s="55"/>
      <c r="AR1038" s="55"/>
      <c r="AS1038" s="55"/>
      <c r="AT1038" s="55"/>
      <c r="AU1038" s="55"/>
      <c r="AV1038" s="55"/>
      <c r="AW1038" s="55"/>
      <c r="AX1038" s="55"/>
      <c r="AY1038" s="55"/>
      <c r="AZ1038" s="55"/>
      <c r="BA1038" s="55"/>
      <c r="BB1038" s="55"/>
      <c r="BC1038" s="55"/>
      <c r="BD1038" s="55"/>
      <c r="BE1038" s="55"/>
      <c r="BF1038" s="55"/>
      <c r="BG1038" s="55"/>
      <c r="BH1038" s="55"/>
      <c r="BI1038" s="55"/>
      <c r="BJ1038" s="55"/>
      <c r="BK1038" s="55"/>
      <c r="BL1038" s="55"/>
      <c r="BM1038" s="55"/>
      <c r="BN1038" s="55"/>
      <c r="BO1038" s="55"/>
      <c r="BP1038" s="55"/>
      <c r="BQ1038" s="55"/>
      <c r="BR1038" s="55"/>
    </row>
    <row r="1039" spans="3:70" x14ac:dyDescent="0.4">
      <c r="C1039" s="55"/>
      <c r="D1039" s="55"/>
      <c r="E1039" s="55"/>
      <c r="F1039" s="55"/>
      <c r="G1039" s="55"/>
      <c r="H1039" s="55"/>
      <c r="I1039" s="55"/>
      <c r="J1039" s="55"/>
      <c r="K1039" s="55"/>
      <c r="L1039" s="55"/>
      <c r="M1039" s="55"/>
      <c r="N1039" s="55"/>
      <c r="O1039" s="55"/>
      <c r="P1039" s="55"/>
      <c r="Q1039" s="55"/>
      <c r="R1039" s="55"/>
      <c r="S1039" s="55"/>
      <c r="T1039" s="55"/>
      <c r="U1039" s="55"/>
      <c r="V1039" s="55"/>
      <c r="W1039" s="55"/>
      <c r="X1039" s="55"/>
      <c r="Y1039" s="55"/>
      <c r="Z1039" s="55"/>
      <c r="AA1039" s="55"/>
      <c r="AB1039" s="55"/>
      <c r="AC1039" s="55"/>
      <c r="AD1039" s="55"/>
      <c r="AE1039" s="55"/>
      <c r="AF1039" s="55"/>
      <c r="AG1039" s="55"/>
      <c r="AH1039" s="55"/>
      <c r="AI1039" s="55"/>
      <c r="AJ1039" s="55"/>
      <c r="AK1039" s="55"/>
      <c r="AL1039" s="55"/>
      <c r="AM1039" s="55"/>
      <c r="AN1039" s="55"/>
      <c r="AO1039" s="55"/>
      <c r="AP1039" s="55"/>
      <c r="AQ1039" s="55"/>
      <c r="AR1039" s="55"/>
      <c r="AS1039" s="55"/>
      <c r="AT1039" s="55"/>
      <c r="AU1039" s="55"/>
      <c r="AV1039" s="55"/>
      <c r="AW1039" s="55"/>
      <c r="AX1039" s="55"/>
      <c r="AY1039" s="55"/>
      <c r="AZ1039" s="55"/>
      <c r="BA1039" s="55"/>
      <c r="BB1039" s="55"/>
      <c r="BC1039" s="55"/>
      <c r="BD1039" s="55"/>
      <c r="BE1039" s="55"/>
      <c r="BF1039" s="55"/>
      <c r="BG1039" s="55"/>
      <c r="BH1039" s="55"/>
      <c r="BI1039" s="55"/>
      <c r="BJ1039" s="55"/>
      <c r="BK1039" s="55"/>
      <c r="BL1039" s="55"/>
      <c r="BM1039" s="55"/>
      <c r="BN1039" s="55"/>
      <c r="BO1039" s="55"/>
      <c r="BP1039" s="55"/>
      <c r="BQ1039" s="55"/>
      <c r="BR1039" s="55"/>
    </row>
    <row r="1040" spans="3:70" x14ac:dyDescent="0.4">
      <c r="C1040" s="55"/>
      <c r="D1040" s="55"/>
      <c r="E1040" s="55"/>
      <c r="F1040" s="55"/>
      <c r="G1040" s="55"/>
      <c r="H1040" s="55"/>
      <c r="I1040" s="55"/>
      <c r="J1040" s="55"/>
      <c r="K1040" s="55"/>
      <c r="L1040" s="55"/>
      <c r="M1040" s="55"/>
      <c r="N1040" s="55"/>
      <c r="O1040" s="55"/>
      <c r="P1040" s="55"/>
      <c r="Q1040" s="55"/>
      <c r="R1040" s="55"/>
      <c r="S1040" s="55"/>
      <c r="T1040" s="55"/>
      <c r="U1040" s="55"/>
      <c r="V1040" s="55"/>
      <c r="W1040" s="55"/>
      <c r="X1040" s="55"/>
      <c r="Y1040" s="55"/>
      <c r="Z1040" s="55"/>
      <c r="AA1040" s="55"/>
      <c r="AB1040" s="55"/>
      <c r="AC1040" s="55"/>
      <c r="AD1040" s="55"/>
      <c r="AE1040" s="55"/>
      <c r="AF1040" s="55"/>
      <c r="AG1040" s="55"/>
      <c r="AH1040" s="55"/>
      <c r="AI1040" s="55"/>
      <c r="AJ1040" s="55"/>
      <c r="AK1040" s="55"/>
      <c r="AL1040" s="55"/>
      <c r="AM1040" s="55"/>
      <c r="AN1040" s="55"/>
      <c r="AO1040" s="55"/>
      <c r="AP1040" s="55"/>
      <c r="AQ1040" s="55"/>
      <c r="AR1040" s="55"/>
      <c r="AS1040" s="55"/>
      <c r="AT1040" s="55"/>
      <c r="AU1040" s="55"/>
      <c r="AV1040" s="55"/>
      <c r="AW1040" s="55"/>
      <c r="AX1040" s="55"/>
      <c r="AY1040" s="55"/>
      <c r="AZ1040" s="55"/>
      <c r="BA1040" s="55"/>
      <c r="BB1040" s="55"/>
      <c r="BC1040" s="55"/>
      <c r="BD1040" s="55"/>
      <c r="BE1040" s="55"/>
      <c r="BF1040" s="55"/>
      <c r="BG1040" s="55"/>
      <c r="BH1040" s="55"/>
      <c r="BI1040" s="55"/>
      <c r="BJ1040" s="55"/>
      <c r="BK1040" s="55"/>
      <c r="BL1040" s="55"/>
      <c r="BM1040" s="55"/>
      <c r="BN1040" s="55"/>
      <c r="BO1040" s="55"/>
      <c r="BP1040" s="55"/>
      <c r="BQ1040" s="55"/>
      <c r="BR1040" s="55"/>
    </row>
    <row r="1041" spans="3:70" x14ac:dyDescent="0.4">
      <c r="C1041" s="55"/>
      <c r="D1041" s="55"/>
      <c r="E1041" s="55"/>
      <c r="F1041" s="55"/>
      <c r="G1041" s="55"/>
      <c r="H1041" s="55"/>
      <c r="I1041" s="55"/>
      <c r="J1041" s="55"/>
      <c r="K1041" s="55"/>
      <c r="L1041" s="55"/>
      <c r="M1041" s="55"/>
      <c r="N1041" s="55"/>
      <c r="O1041" s="55"/>
      <c r="P1041" s="55"/>
      <c r="Q1041" s="55"/>
      <c r="R1041" s="55"/>
      <c r="S1041" s="55"/>
      <c r="T1041" s="55"/>
      <c r="U1041" s="55"/>
      <c r="V1041" s="55"/>
      <c r="W1041" s="55"/>
      <c r="X1041" s="55"/>
      <c r="Y1041" s="55"/>
      <c r="Z1041" s="55"/>
      <c r="AA1041" s="55"/>
      <c r="AB1041" s="55"/>
      <c r="AC1041" s="55"/>
      <c r="AD1041" s="55"/>
      <c r="AE1041" s="55"/>
      <c r="AF1041" s="55"/>
      <c r="AG1041" s="55"/>
      <c r="AH1041" s="55"/>
      <c r="AI1041" s="55"/>
      <c r="AJ1041" s="55"/>
      <c r="AK1041" s="55"/>
      <c r="AL1041" s="55"/>
      <c r="AM1041" s="55"/>
      <c r="AN1041" s="55"/>
      <c r="AO1041" s="55"/>
      <c r="AP1041" s="55"/>
      <c r="AQ1041" s="55"/>
      <c r="AR1041" s="55"/>
      <c r="AS1041" s="55"/>
      <c r="AT1041" s="55"/>
      <c r="AU1041" s="55"/>
      <c r="AV1041" s="55"/>
      <c r="AW1041" s="55"/>
      <c r="AX1041" s="55"/>
      <c r="AY1041" s="55"/>
      <c r="AZ1041" s="55"/>
      <c r="BA1041" s="55"/>
      <c r="BB1041" s="55"/>
      <c r="BC1041" s="55"/>
      <c r="BD1041" s="55"/>
      <c r="BE1041" s="55"/>
      <c r="BF1041" s="55"/>
      <c r="BG1041" s="55"/>
      <c r="BH1041" s="55"/>
      <c r="BI1041" s="55"/>
      <c r="BJ1041" s="55"/>
      <c r="BK1041" s="55"/>
      <c r="BL1041" s="55"/>
      <c r="BM1041" s="55"/>
      <c r="BN1041" s="55"/>
      <c r="BO1041" s="55"/>
      <c r="BP1041" s="55"/>
      <c r="BQ1041" s="55"/>
      <c r="BR1041" s="55"/>
    </row>
    <row r="1042" spans="3:70" x14ac:dyDescent="0.4">
      <c r="C1042" s="55"/>
      <c r="D1042" s="55"/>
      <c r="E1042" s="55"/>
      <c r="F1042" s="55"/>
      <c r="G1042" s="55"/>
      <c r="H1042" s="55"/>
      <c r="I1042" s="55"/>
      <c r="J1042" s="55"/>
      <c r="K1042" s="55"/>
      <c r="L1042" s="55"/>
      <c r="M1042" s="55"/>
      <c r="N1042" s="55"/>
      <c r="O1042" s="55"/>
      <c r="P1042" s="55"/>
      <c r="Q1042" s="55"/>
      <c r="R1042" s="55"/>
      <c r="S1042" s="55"/>
      <c r="T1042" s="55"/>
      <c r="U1042" s="55"/>
      <c r="V1042" s="55"/>
      <c r="W1042" s="55"/>
      <c r="X1042" s="55"/>
      <c r="Y1042" s="55"/>
      <c r="Z1042" s="55"/>
      <c r="AA1042" s="55"/>
      <c r="AB1042" s="55"/>
      <c r="AC1042" s="55"/>
      <c r="AD1042" s="55"/>
      <c r="AE1042" s="55"/>
      <c r="AF1042" s="55"/>
      <c r="AG1042" s="55"/>
      <c r="AH1042" s="55"/>
      <c r="AI1042" s="55"/>
      <c r="AJ1042" s="55"/>
      <c r="AK1042" s="55"/>
      <c r="AL1042" s="55"/>
      <c r="AM1042" s="55"/>
      <c r="AN1042" s="55"/>
      <c r="AO1042" s="55"/>
      <c r="AP1042" s="55"/>
      <c r="AQ1042" s="55"/>
      <c r="AR1042" s="55"/>
      <c r="AS1042" s="55"/>
      <c r="AT1042" s="55"/>
      <c r="AU1042" s="55"/>
      <c r="AV1042" s="55"/>
      <c r="AW1042" s="55"/>
      <c r="AX1042" s="55"/>
      <c r="AY1042" s="55"/>
      <c r="AZ1042" s="55"/>
      <c r="BA1042" s="55"/>
      <c r="BB1042" s="55"/>
      <c r="BC1042" s="55"/>
      <c r="BD1042" s="55"/>
      <c r="BE1042" s="55"/>
      <c r="BF1042" s="55"/>
      <c r="BG1042" s="55"/>
      <c r="BH1042" s="55"/>
      <c r="BI1042" s="55"/>
      <c r="BJ1042" s="55"/>
      <c r="BK1042" s="55"/>
      <c r="BL1042" s="55"/>
      <c r="BM1042" s="55"/>
      <c r="BN1042" s="55"/>
      <c r="BO1042" s="55"/>
      <c r="BP1042" s="55"/>
      <c r="BQ1042" s="55"/>
      <c r="BR1042" s="55"/>
    </row>
    <row r="1043" spans="3:70" x14ac:dyDescent="0.4">
      <c r="C1043" s="55"/>
      <c r="D1043" s="55"/>
      <c r="E1043" s="55"/>
      <c r="F1043" s="55"/>
      <c r="G1043" s="55"/>
      <c r="H1043" s="55"/>
      <c r="I1043" s="55"/>
      <c r="J1043" s="55"/>
      <c r="K1043" s="55"/>
      <c r="L1043" s="55"/>
      <c r="M1043" s="55"/>
      <c r="N1043" s="55"/>
      <c r="O1043" s="55"/>
      <c r="P1043" s="55"/>
      <c r="Q1043" s="55"/>
      <c r="R1043" s="55"/>
      <c r="S1043" s="55"/>
      <c r="T1043" s="55"/>
      <c r="U1043" s="55"/>
      <c r="V1043" s="55"/>
      <c r="W1043" s="55"/>
      <c r="X1043" s="55"/>
      <c r="Y1043" s="55"/>
      <c r="Z1043" s="55"/>
      <c r="AA1043" s="55"/>
      <c r="AB1043" s="55"/>
      <c r="AC1043" s="55"/>
      <c r="AD1043" s="55"/>
      <c r="AE1043" s="55"/>
      <c r="AF1043" s="55"/>
      <c r="AG1043" s="55"/>
      <c r="AH1043" s="55"/>
      <c r="AI1043" s="55"/>
      <c r="AJ1043" s="55"/>
      <c r="AK1043" s="55"/>
      <c r="AL1043" s="55"/>
      <c r="AM1043" s="55"/>
      <c r="AN1043" s="55"/>
      <c r="AO1043" s="55"/>
      <c r="AP1043" s="55"/>
      <c r="AQ1043" s="55"/>
      <c r="AR1043" s="55"/>
      <c r="AS1043" s="55"/>
      <c r="AT1043" s="55"/>
      <c r="AU1043" s="55"/>
      <c r="AV1043" s="55"/>
      <c r="AW1043" s="55"/>
      <c r="AX1043" s="55"/>
      <c r="AY1043" s="55"/>
      <c r="AZ1043" s="55"/>
      <c r="BA1043" s="55"/>
      <c r="BB1043" s="55"/>
      <c r="BC1043" s="55"/>
      <c r="BD1043" s="55"/>
      <c r="BE1043" s="55"/>
      <c r="BF1043" s="55"/>
      <c r="BG1043" s="55"/>
      <c r="BH1043" s="55"/>
      <c r="BI1043" s="55"/>
      <c r="BJ1043" s="55"/>
      <c r="BK1043" s="55"/>
      <c r="BL1043" s="55"/>
      <c r="BM1043" s="55"/>
      <c r="BN1043" s="55"/>
      <c r="BO1043" s="55"/>
      <c r="BP1043" s="55"/>
      <c r="BQ1043" s="55"/>
      <c r="BR1043" s="55"/>
    </row>
    <row r="1044" spans="3:70" x14ac:dyDescent="0.4">
      <c r="C1044" s="55"/>
      <c r="D1044" s="55"/>
      <c r="E1044" s="55"/>
      <c r="F1044" s="55"/>
      <c r="G1044" s="55"/>
      <c r="H1044" s="55"/>
      <c r="I1044" s="55"/>
      <c r="J1044" s="55"/>
      <c r="K1044" s="55"/>
      <c r="L1044" s="55"/>
      <c r="M1044" s="55"/>
      <c r="N1044" s="55"/>
      <c r="O1044" s="55"/>
      <c r="P1044" s="55"/>
      <c r="Q1044" s="55"/>
      <c r="R1044" s="55"/>
      <c r="S1044" s="55"/>
      <c r="T1044" s="55"/>
      <c r="U1044" s="55"/>
      <c r="V1044" s="55"/>
      <c r="W1044" s="55"/>
      <c r="X1044" s="55"/>
      <c r="Y1044" s="55"/>
      <c r="Z1044" s="55"/>
      <c r="AA1044" s="55"/>
      <c r="AB1044" s="55"/>
      <c r="AC1044" s="55"/>
      <c r="AD1044" s="55"/>
      <c r="AE1044" s="55"/>
      <c r="AF1044" s="55"/>
      <c r="AG1044" s="55"/>
      <c r="AH1044" s="55"/>
      <c r="AI1044" s="55"/>
      <c r="AJ1044" s="55"/>
      <c r="AK1044" s="55"/>
      <c r="AL1044" s="55"/>
      <c r="AM1044" s="55"/>
      <c r="AN1044" s="55"/>
      <c r="AO1044" s="55"/>
      <c r="AP1044" s="55"/>
      <c r="AQ1044" s="55"/>
      <c r="AR1044" s="55"/>
      <c r="AS1044" s="55"/>
      <c r="AT1044" s="55"/>
      <c r="AU1044" s="55"/>
      <c r="AV1044" s="55"/>
      <c r="AW1044" s="55"/>
      <c r="AX1044" s="55"/>
      <c r="AY1044" s="55"/>
      <c r="AZ1044" s="55"/>
      <c r="BA1044" s="55"/>
      <c r="BB1044" s="55"/>
      <c r="BC1044" s="55"/>
      <c r="BD1044" s="55"/>
      <c r="BE1044" s="55"/>
      <c r="BF1044" s="55"/>
      <c r="BG1044" s="55"/>
      <c r="BH1044" s="55"/>
      <c r="BI1044" s="55"/>
      <c r="BJ1044" s="55"/>
      <c r="BK1044" s="55"/>
      <c r="BL1044" s="55"/>
      <c r="BM1044" s="55"/>
      <c r="BN1044" s="55"/>
      <c r="BO1044" s="55"/>
      <c r="BP1044" s="55"/>
      <c r="BQ1044" s="55"/>
      <c r="BR1044" s="55"/>
    </row>
    <row r="1045" spans="3:70" x14ac:dyDescent="0.4">
      <c r="C1045" s="55"/>
      <c r="D1045" s="55"/>
      <c r="E1045" s="55"/>
      <c r="F1045" s="55"/>
      <c r="G1045" s="55"/>
      <c r="H1045" s="55"/>
      <c r="I1045" s="55"/>
      <c r="J1045" s="55"/>
      <c r="K1045" s="55"/>
      <c r="L1045" s="55"/>
      <c r="M1045" s="55"/>
      <c r="N1045" s="55"/>
      <c r="O1045" s="55"/>
      <c r="P1045" s="55"/>
      <c r="Q1045" s="55"/>
      <c r="R1045" s="55"/>
      <c r="S1045" s="55"/>
      <c r="T1045" s="55"/>
      <c r="U1045" s="55"/>
      <c r="V1045" s="55"/>
      <c r="W1045" s="55"/>
      <c r="X1045" s="55"/>
      <c r="Y1045" s="55"/>
      <c r="Z1045" s="55"/>
      <c r="AA1045" s="55"/>
      <c r="AB1045" s="55"/>
      <c r="AC1045" s="55"/>
      <c r="AD1045" s="55"/>
      <c r="AE1045" s="55"/>
      <c r="AF1045" s="55"/>
      <c r="AG1045" s="55"/>
      <c r="AH1045" s="55"/>
      <c r="AI1045" s="55"/>
      <c r="AJ1045" s="55"/>
      <c r="AK1045" s="55"/>
      <c r="AL1045" s="55"/>
      <c r="AM1045" s="55"/>
      <c r="AN1045" s="55"/>
      <c r="AO1045" s="55"/>
      <c r="AP1045" s="55"/>
      <c r="AQ1045" s="55"/>
      <c r="AR1045" s="55"/>
      <c r="AS1045" s="55"/>
      <c r="AT1045" s="55"/>
      <c r="AU1045" s="55"/>
      <c r="AV1045" s="55"/>
      <c r="AW1045" s="55"/>
      <c r="AX1045" s="55"/>
      <c r="AY1045" s="55"/>
      <c r="AZ1045" s="55"/>
      <c r="BA1045" s="55"/>
      <c r="BB1045" s="55"/>
      <c r="BC1045" s="55"/>
      <c r="BD1045" s="55"/>
      <c r="BE1045" s="55"/>
      <c r="BF1045" s="55"/>
      <c r="BG1045" s="55"/>
      <c r="BH1045" s="55"/>
      <c r="BI1045" s="55"/>
      <c r="BJ1045" s="55"/>
      <c r="BK1045" s="55"/>
      <c r="BL1045" s="55"/>
      <c r="BM1045" s="55"/>
      <c r="BN1045" s="55"/>
      <c r="BO1045" s="55"/>
      <c r="BP1045" s="55"/>
      <c r="BQ1045" s="55"/>
      <c r="BR1045" s="55"/>
    </row>
    <row r="1046" spans="3:70" x14ac:dyDescent="0.4">
      <c r="C1046" s="55"/>
      <c r="D1046" s="55"/>
      <c r="E1046" s="55"/>
      <c r="F1046" s="55"/>
      <c r="G1046" s="55"/>
      <c r="H1046" s="55"/>
      <c r="I1046" s="55"/>
      <c r="J1046" s="55"/>
      <c r="K1046" s="55"/>
      <c r="L1046" s="55"/>
      <c r="M1046" s="55"/>
      <c r="N1046" s="55"/>
      <c r="O1046" s="55"/>
      <c r="P1046" s="55"/>
      <c r="Q1046" s="55"/>
      <c r="R1046" s="55"/>
      <c r="S1046" s="55"/>
      <c r="T1046" s="55"/>
      <c r="U1046" s="55"/>
      <c r="V1046" s="55"/>
      <c r="W1046" s="55"/>
      <c r="X1046" s="55"/>
      <c r="Y1046" s="55"/>
      <c r="Z1046" s="55"/>
      <c r="AA1046" s="55"/>
      <c r="AB1046" s="55"/>
      <c r="AC1046" s="55"/>
      <c r="AD1046" s="55"/>
      <c r="AE1046" s="55"/>
      <c r="AF1046" s="55"/>
      <c r="AG1046" s="55"/>
      <c r="AH1046" s="55"/>
      <c r="AI1046" s="55"/>
      <c r="AJ1046" s="55"/>
      <c r="AK1046" s="55"/>
      <c r="AL1046" s="55"/>
      <c r="AM1046" s="55"/>
      <c r="AN1046" s="55"/>
      <c r="AO1046" s="55"/>
      <c r="AP1046" s="55"/>
      <c r="AQ1046" s="55"/>
      <c r="AR1046" s="55"/>
      <c r="AS1046" s="55"/>
      <c r="AT1046" s="55"/>
      <c r="AU1046" s="55"/>
      <c r="AV1046" s="55"/>
      <c r="AW1046" s="55"/>
      <c r="AX1046" s="55"/>
      <c r="AY1046" s="55"/>
      <c r="AZ1046" s="55"/>
      <c r="BA1046" s="55"/>
      <c r="BB1046" s="55"/>
      <c r="BC1046" s="55"/>
      <c r="BD1046" s="55"/>
      <c r="BE1046" s="55"/>
      <c r="BF1046" s="55"/>
      <c r="BG1046" s="55"/>
      <c r="BH1046" s="55"/>
      <c r="BI1046" s="55"/>
      <c r="BJ1046" s="55"/>
      <c r="BK1046" s="55"/>
      <c r="BL1046" s="55"/>
      <c r="BM1046" s="55"/>
      <c r="BN1046" s="55"/>
      <c r="BO1046" s="55"/>
      <c r="BP1046" s="55"/>
      <c r="BQ1046" s="55"/>
      <c r="BR1046" s="55"/>
    </row>
    <row r="1047" spans="3:70" x14ac:dyDescent="0.4">
      <c r="C1047" s="55"/>
      <c r="D1047" s="55"/>
      <c r="E1047" s="55"/>
      <c r="F1047" s="55"/>
      <c r="G1047" s="55"/>
      <c r="H1047" s="55"/>
      <c r="I1047" s="55"/>
      <c r="J1047" s="55"/>
      <c r="K1047" s="55"/>
      <c r="L1047" s="55"/>
      <c r="M1047" s="55"/>
      <c r="N1047" s="55"/>
      <c r="O1047" s="55"/>
      <c r="P1047" s="55"/>
      <c r="Q1047" s="55"/>
      <c r="R1047" s="55"/>
      <c r="S1047" s="55"/>
      <c r="T1047" s="55"/>
      <c r="U1047" s="55"/>
      <c r="V1047" s="55"/>
      <c r="W1047" s="55"/>
      <c r="X1047" s="55"/>
      <c r="Y1047" s="55"/>
      <c r="Z1047" s="55"/>
      <c r="AA1047" s="55"/>
      <c r="AB1047" s="55"/>
      <c r="AC1047" s="55"/>
      <c r="AD1047" s="55"/>
      <c r="AE1047" s="55"/>
      <c r="AF1047" s="55"/>
      <c r="AG1047" s="55"/>
      <c r="AH1047" s="55"/>
      <c r="AI1047" s="55"/>
      <c r="AJ1047" s="55"/>
      <c r="AK1047" s="55"/>
      <c r="AL1047" s="55"/>
      <c r="AM1047" s="55"/>
      <c r="AN1047" s="55"/>
      <c r="AO1047" s="55"/>
      <c r="AP1047" s="55"/>
      <c r="AQ1047" s="55"/>
      <c r="AR1047" s="55"/>
      <c r="AS1047" s="55"/>
      <c r="AT1047" s="55"/>
      <c r="AU1047" s="55"/>
      <c r="AV1047" s="55"/>
      <c r="AW1047" s="55"/>
      <c r="AX1047" s="55"/>
      <c r="AY1047" s="55"/>
      <c r="AZ1047" s="55"/>
      <c r="BA1047" s="55"/>
      <c r="BB1047" s="55"/>
      <c r="BC1047" s="55"/>
      <c r="BD1047" s="55"/>
      <c r="BE1047" s="55"/>
      <c r="BF1047" s="55"/>
      <c r="BG1047" s="55"/>
      <c r="BH1047" s="55"/>
      <c r="BI1047" s="55"/>
      <c r="BJ1047" s="55"/>
      <c r="BK1047" s="55"/>
      <c r="BL1047" s="55"/>
      <c r="BM1047" s="55"/>
      <c r="BN1047" s="55"/>
      <c r="BO1047" s="55"/>
      <c r="BP1047" s="55"/>
      <c r="BQ1047" s="55"/>
      <c r="BR1047" s="55"/>
    </row>
    <row r="1048" spans="3:70" x14ac:dyDescent="0.4">
      <c r="C1048" s="55"/>
      <c r="D1048" s="55"/>
      <c r="E1048" s="55"/>
      <c r="F1048" s="55"/>
      <c r="G1048" s="55"/>
      <c r="H1048" s="55"/>
      <c r="I1048" s="55"/>
      <c r="J1048" s="55"/>
      <c r="K1048" s="55"/>
      <c r="L1048" s="55"/>
      <c r="M1048" s="55"/>
      <c r="N1048" s="55"/>
      <c r="O1048" s="55"/>
      <c r="P1048" s="55"/>
      <c r="Q1048" s="55"/>
      <c r="R1048" s="55"/>
      <c r="S1048" s="55"/>
      <c r="T1048" s="55"/>
      <c r="U1048" s="55"/>
      <c r="V1048" s="55"/>
      <c r="W1048" s="55"/>
      <c r="X1048" s="55"/>
      <c r="Y1048" s="55"/>
      <c r="Z1048" s="55"/>
      <c r="AA1048" s="55"/>
      <c r="AB1048" s="55"/>
      <c r="AC1048" s="55"/>
      <c r="AD1048" s="55"/>
      <c r="AE1048" s="55"/>
      <c r="AF1048" s="55"/>
      <c r="AG1048" s="55"/>
      <c r="AH1048" s="55"/>
      <c r="AI1048" s="55"/>
      <c r="AJ1048" s="55"/>
      <c r="AK1048" s="55"/>
      <c r="AL1048" s="55"/>
      <c r="AM1048" s="55"/>
      <c r="AN1048" s="55"/>
      <c r="AO1048" s="55"/>
      <c r="AP1048" s="55"/>
      <c r="AQ1048" s="55"/>
      <c r="AR1048" s="55"/>
      <c r="AS1048" s="55"/>
      <c r="AT1048" s="55"/>
      <c r="AU1048" s="55"/>
      <c r="AV1048" s="55"/>
      <c r="AW1048" s="55"/>
      <c r="AX1048" s="55"/>
      <c r="AY1048" s="55"/>
      <c r="AZ1048" s="55"/>
      <c r="BA1048" s="55"/>
      <c r="BB1048" s="55"/>
      <c r="BC1048" s="55"/>
      <c r="BD1048" s="55"/>
      <c r="BE1048" s="55"/>
      <c r="BF1048" s="55"/>
      <c r="BG1048" s="55"/>
      <c r="BH1048" s="55"/>
      <c r="BI1048" s="55"/>
      <c r="BJ1048" s="55"/>
      <c r="BK1048" s="55"/>
      <c r="BL1048" s="55"/>
      <c r="BM1048" s="55"/>
      <c r="BN1048" s="55"/>
      <c r="BO1048" s="55"/>
      <c r="BP1048" s="55"/>
      <c r="BQ1048" s="55"/>
      <c r="BR1048" s="55"/>
    </row>
    <row r="1049" spans="3:70" x14ac:dyDescent="0.4">
      <c r="C1049" s="55"/>
      <c r="D1049" s="55"/>
      <c r="E1049" s="55"/>
      <c r="F1049" s="55"/>
      <c r="G1049" s="55"/>
      <c r="H1049" s="55"/>
      <c r="I1049" s="55"/>
      <c r="J1049" s="55"/>
      <c r="K1049" s="55"/>
      <c r="L1049" s="55"/>
      <c r="M1049" s="55"/>
      <c r="N1049" s="55"/>
      <c r="O1049" s="55"/>
      <c r="P1049" s="55"/>
      <c r="Q1049" s="55"/>
      <c r="R1049" s="55"/>
      <c r="S1049" s="55"/>
      <c r="T1049" s="55"/>
      <c r="U1049" s="55"/>
      <c r="V1049" s="55"/>
      <c r="W1049" s="55"/>
      <c r="X1049" s="55"/>
      <c r="Y1049" s="55"/>
      <c r="Z1049" s="55"/>
      <c r="AA1049" s="55"/>
      <c r="AB1049" s="55"/>
      <c r="AC1049" s="55"/>
      <c r="AD1049" s="55"/>
      <c r="AE1049" s="55"/>
      <c r="AF1049" s="55"/>
      <c r="AG1049" s="55"/>
      <c r="AH1049" s="55"/>
      <c r="AI1049" s="55"/>
      <c r="AJ1049" s="55"/>
      <c r="AK1049" s="55"/>
      <c r="AL1049" s="55"/>
      <c r="AM1049" s="55"/>
      <c r="AN1049" s="55"/>
      <c r="AO1049" s="55"/>
      <c r="AP1049" s="55"/>
      <c r="AQ1049" s="55"/>
      <c r="AR1049" s="55"/>
      <c r="AS1049" s="55"/>
      <c r="AT1049" s="55"/>
      <c r="AU1049" s="55"/>
      <c r="AV1049" s="55"/>
      <c r="AW1049" s="55"/>
      <c r="AX1049" s="55"/>
      <c r="AY1049" s="55"/>
      <c r="AZ1049" s="55"/>
      <c r="BA1049" s="55"/>
      <c r="BB1049" s="55"/>
      <c r="BC1049" s="55"/>
      <c r="BD1049" s="55"/>
      <c r="BE1049" s="55"/>
      <c r="BF1049" s="55"/>
      <c r="BG1049" s="55"/>
      <c r="BH1049" s="55"/>
      <c r="BI1049" s="55"/>
      <c r="BJ1049" s="55"/>
      <c r="BK1049" s="55"/>
      <c r="BL1049" s="55"/>
      <c r="BM1049" s="55"/>
      <c r="BN1049" s="55"/>
      <c r="BO1049" s="55"/>
      <c r="BP1049" s="55"/>
      <c r="BQ1049" s="55"/>
      <c r="BR1049" s="55"/>
    </row>
    <row r="1050" spans="3:70" x14ac:dyDescent="0.4">
      <c r="C1050" s="55"/>
      <c r="D1050" s="55"/>
      <c r="E1050" s="55"/>
      <c r="F1050" s="55"/>
      <c r="G1050" s="55"/>
      <c r="H1050" s="55"/>
      <c r="I1050" s="55"/>
      <c r="J1050" s="55"/>
      <c r="K1050" s="55"/>
      <c r="L1050" s="55"/>
      <c r="M1050" s="55"/>
      <c r="N1050" s="55"/>
      <c r="O1050" s="55"/>
      <c r="P1050" s="55"/>
      <c r="Q1050" s="55"/>
      <c r="R1050" s="55"/>
      <c r="S1050" s="55"/>
      <c r="T1050" s="55"/>
      <c r="U1050" s="55"/>
      <c r="V1050" s="55"/>
      <c r="W1050" s="55"/>
      <c r="X1050" s="55"/>
      <c r="Y1050" s="55"/>
      <c r="Z1050" s="55"/>
      <c r="AA1050" s="55"/>
      <c r="AB1050" s="55"/>
      <c r="AC1050" s="55"/>
      <c r="AD1050" s="55"/>
      <c r="AE1050" s="55"/>
      <c r="AF1050" s="55"/>
      <c r="AG1050" s="55"/>
      <c r="AH1050" s="55"/>
      <c r="AI1050" s="55"/>
      <c r="AJ1050" s="55"/>
      <c r="AK1050" s="55"/>
      <c r="AL1050" s="55"/>
      <c r="AM1050" s="55"/>
      <c r="AN1050" s="55"/>
      <c r="AO1050" s="55"/>
      <c r="AP1050" s="55"/>
      <c r="AQ1050" s="55"/>
      <c r="AR1050" s="55"/>
      <c r="AS1050" s="55"/>
      <c r="AT1050" s="55"/>
      <c r="AU1050" s="55"/>
      <c r="AV1050" s="55"/>
      <c r="AW1050" s="55"/>
      <c r="AX1050" s="55"/>
      <c r="AY1050" s="55"/>
      <c r="AZ1050" s="55"/>
      <c r="BA1050" s="55"/>
      <c r="BB1050" s="55"/>
      <c r="BC1050" s="55"/>
      <c r="BD1050" s="55"/>
      <c r="BE1050" s="55"/>
      <c r="BF1050" s="55"/>
      <c r="BG1050" s="55"/>
      <c r="BH1050" s="55"/>
      <c r="BI1050" s="55"/>
      <c r="BJ1050" s="55"/>
      <c r="BK1050" s="55"/>
      <c r="BL1050" s="55"/>
      <c r="BM1050" s="55"/>
      <c r="BN1050" s="55"/>
      <c r="BO1050" s="55"/>
      <c r="BP1050" s="55"/>
      <c r="BQ1050" s="55"/>
      <c r="BR1050" s="55"/>
    </row>
    <row r="1051" spans="3:70" x14ac:dyDescent="0.4">
      <c r="C1051" s="55"/>
      <c r="D1051" s="55"/>
      <c r="E1051" s="55"/>
      <c r="F1051" s="55"/>
      <c r="G1051" s="55"/>
      <c r="H1051" s="55"/>
      <c r="I1051" s="55"/>
      <c r="J1051" s="55"/>
      <c r="K1051" s="55"/>
      <c r="L1051" s="55"/>
      <c r="M1051" s="55"/>
      <c r="N1051" s="55"/>
      <c r="O1051" s="55"/>
      <c r="P1051" s="55"/>
      <c r="Q1051" s="55"/>
      <c r="R1051" s="55"/>
      <c r="S1051" s="55"/>
      <c r="T1051" s="55"/>
      <c r="U1051" s="55"/>
      <c r="V1051" s="55"/>
      <c r="W1051" s="55"/>
      <c r="X1051" s="55"/>
      <c r="Y1051" s="55"/>
      <c r="Z1051" s="55"/>
      <c r="AA1051" s="55"/>
      <c r="AB1051" s="55"/>
      <c r="AC1051" s="55"/>
      <c r="AD1051" s="55"/>
      <c r="AE1051" s="55"/>
      <c r="AF1051" s="55"/>
      <c r="AG1051" s="55"/>
      <c r="AH1051" s="55"/>
      <c r="AI1051" s="55"/>
      <c r="AJ1051" s="55"/>
      <c r="AK1051" s="55"/>
      <c r="AL1051" s="55"/>
      <c r="AM1051" s="55"/>
      <c r="AN1051" s="55"/>
      <c r="AO1051" s="55"/>
      <c r="AP1051" s="55"/>
      <c r="AQ1051" s="55"/>
      <c r="AR1051" s="55"/>
      <c r="AS1051" s="55"/>
      <c r="AT1051" s="55"/>
      <c r="AU1051" s="55"/>
      <c r="AV1051" s="55"/>
      <c r="AW1051" s="55"/>
      <c r="AX1051" s="55"/>
      <c r="AY1051" s="55"/>
      <c r="AZ1051" s="55"/>
      <c r="BA1051" s="55"/>
      <c r="BB1051" s="55"/>
      <c r="BC1051" s="55"/>
      <c r="BD1051" s="55"/>
      <c r="BE1051" s="55"/>
      <c r="BF1051" s="55"/>
      <c r="BG1051" s="55"/>
      <c r="BH1051" s="55"/>
      <c r="BI1051" s="55"/>
      <c r="BJ1051" s="55"/>
      <c r="BK1051" s="55"/>
      <c r="BL1051" s="55"/>
      <c r="BM1051" s="55"/>
      <c r="BN1051" s="55"/>
      <c r="BO1051" s="55"/>
      <c r="BP1051" s="55"/>
      <c r="BQ1051" s="55"/>
      <c r="BR1051" s="55"/>
    </row>
    <row r="1052" spans="3:70" x14ac:dyDescent="0.4">
      <c r="C1052" s="55"/>
      <c r="D1052" s="55"/>
      <c r="E1052" s="55"/>
      <c r="F1052" s="55"/>
      <c r="G1052" s="55"/>
      <c r="H1052" s="55"/>
      <c r="I1052" s="55"/>
      <c r="J1052" s="55"/>
      <c r="K1052" s="55"/>
      <c r="L1052" s="55"/>
      <c r="M1052" s="55"/>
      <c r="N1052" s="55"/>
      <c r="O1052" s="55"/>
      <c r="P1052" s="55"/>
      <c r="Q1052" s="55"/>
      <c r="R1052" s="55"/>
      <c r="S1052" s="55"/>
      <c r="T1052" s="55"/>
      <c r="U1052" s="55"/>
      <c r="V1052" s="55"/>
      <c r="W1052" s="55"/>
      <c r="X1052" s="55"/>
      <c r="Y1052" s="55"/>
      <c r="Z1052" s="55"/>
      <c r="AA1052" s="55"/>
      <c r="AB1052" s="55"/>
      <c r="AC1052" s="55"/>
      <c r="AD1052" s="55"/>
      <c r="AE1052" s="55"/>
      <c r="AF1052" s="55"/>
      <c r="AG1052" s="55"/>
      <c r="AH1052" s="55"/>
      <c r="AI1052" s="55"/>
      <c r="AJ1052" s="55"/>
      <c r="AK1052" s="55"/>
      <c r="AL1052" s="55"/>
      <c r="AM1052" s="55"/>
      <c r="AN1052" s="55"/>
      <c r="AO1052" s="55"/>
      <c r="AP1052" s="55"/>
      <c r="AQ1052" s="55"/>
      <c r="AR1052" s="55"/>
      <c r="AS1052" s="55"/>
      <c r="AT1052" s="55"/>
      <c r="AU1052" s="55"/>
      <c r="AV1052" s="55"/>
      <c r="AW1052" s="55"/>
      <c r="AX1052" s="55"/>
      <c r="AY1052" s="55"/>
      <c r="AZ1052" s="55"/>
      <c r="BA1052" s="55"/>
      <c r="BB1052" s="55"/>
      <c r="BC1052" s="55"/>
      <c r="BD1052" s="55"/>
      <c r="BE1052" s="55"/>
      <c r="BF1052" s="55"/>
      <c r="BG1052" s="55"/>
      <c r="BH1052" s="55"/>
      <c r="BI1052" s="55"/>
      <c r="BJ1052" s="55"/>
      <c r="BK1052" s="55"/>
      <c r="BL1052" s="55"/>
      <c r="BM1052" s="55"/>
      <c r="BN1052" s="55"/>
      <c r="BO1052" s="55"/>
      <c r="BP1052" s="55"/>
      <c r="BQ1052" s="55"/>
      <c r="BR1052" s="55"/>
    </row>
    <row r="1053" spans="3:70" x14ac:dyDescent="0.4">
      <c r="C1053" s="55"/>
      <c r="D1053" s="55"/>
      <c r="E1053" s="55"/>
      <c r="F1053" s="55"/>
      <c r="G1053" s="55"/>
      <c r="H1053" s="55"/>
      <c r="I1053" s="55"/>
      <c r="J1053" s="55"/>
      <c r="K1053" s="55"/>
      <c r="L1053" s="55"/>
      <c r="M1053" s="55"/>
      <c r="N1053" s="55"/>
      <c r="O1053" s="55"/>
      <c r="P1053" s="55"/>
      <c r="Q1053" s="55"/>
      <c r="R1053" s="55"/>
      <c r="S1053" s="55"/>
      <c r="T1053" s="55"/>
      <c r="U1053" s="55"/>
      <c r="V1053" s="55"/>
      <c r="W1053" s="55"/>
      <c r="X1053" s="55"/>
      <c r="Y1053" s="55"/>
      <c r="Z1053" s="55"/>
      <c r="AA1053" s="55"/>
      <c r="AB1053" s="55"/>
      <c r="AC1053" s="55"/>
      <c r="AD1053" s="55"/>
      <c r="AE1053" s="55"/>
      <c r="AF1053" s="55"/>
      <c r="AG1053" s="55"/>
      <c r="AH1053" s="55"/>
      <c r="AI1053" s="55"/>
      <c r="AJ1053" s="55"/>
      <c r="AK1053" s="55"/>
      <c r="AL1053" s="55"/>
      <c r="AM1053" s="55"/>
      <c r="AN1053" s="55"/>
      <c r="AO1053" s="55"/>
      <c r="AP1053" s="55"/>
      <c r="AQ1053" s="55"/>
      <c r="AR1053" s="55"/>
      <c r="AS1053" s="55"/>
      <c r="AT1053" s="55"/>
      <c r="AU1053" s="55"/>
      <c r="AV1053" s="55"/>
      <c r="AW1053" s="55"/>
      <c r="AX1053" s="55"/>
      <c r="AY1053" s="55"/>
      <c r="AZ1053" s="55"/>
      <c r="BA1053" s="55"/>
      <c r="BB1053" s="55"/>
      <c r="BC1053" s="55"/>
      <c r="BD1053" s="55"/>
      <c r="BE1053" s="55"/>
      <c r="BF1053" s="55"/>
      <c r="BG1053" s="55"/>
      <c r="BH1053" s="55"/>
      <c r="BI1053" s="55"/>
      <c r="BJ1053" s="55"/>
      <c r="BK1053" s="55"/>
      <c r="BL1053" s="55"/>
      <c r="BM1053" s="55"/>
      <c r="BN1053" s="55"/>
      <c r="BO1053" s="55"/>
      <c r="BP1053" s="55"/>
      <c r="BQ1053" s="55"/>
      <c r="BR1053" s="55"/>
    </row>
    <row r="1054" spans="3:70" x14ac:dyDescent="0.4">
      <c r="C1054" s="55"/>
      <c r="D1054" s="55"/>
      <c r="E1054" s="55"/>
      <c r="F1054" s="55"/>
      <c r="G1054" s="55"/>
      <c r="H1054" s="55"/>
      <c r="I1054" s="55"/>
      <c r="J1054" s="55"/>
      <c r="K1054" s="55"/>
      <c r="L1054" s="55"/>
      <c r="M1054" s="55"/>
      <c r="N1054" s="55"/>
      <c r="O1054" s="55"/>
      <c r="P1054" s="55"/>
      <c r="Q1054" s="55"/>
      <c r="R1054" s="55"/>
      <c r="S1054" s="55"/>
      <c r="T1054" s="55"/>
      <c r="U1054" s="55"/>
      <c r="V1054" s="55"/>
      <c r="W1054" s="55"/>
      <c r="X1054" s="55"/>
      <c r="Y1054" s="55"/>
      <c r="Z1054" s="55"/>
      <c r="AA1054" s="55"/>
      <c r="AB1054" s="55"/>
      <c r="AC1054" s="55"/>
      <c r="AD1054" s="55"/>
      <c r="AE1054" s="55"/>
      <c r="AF1054" s="55"/>
      <c r="AG1054" s="55"/>
      <c r="AH1054" s="55"/>
      <c r="AI1054" s="55"/>
      <c r="AJ1054" s="55"/>
      <c r="AK1054" s="55"/>
      <c r="AL1054" s="55"/>
      <c r="AM1054" s="55"/>
      <c r="AN1054" s="55"/>
      <c r="AO1054" s="55"/>
      <c r="AP1054" s="55"/>
      <c r="AQ1054" s="55"/>
      <c r="AR1054" s="55"/>
      <c r="AS1054" s="55"/>
      <c r="AT1054" s="55"/>
      <c r="AU1054" s="55"/>
      <c r="AV1054" s="55"/>
      <c r="AW1054" s="55"/>
      <c r="AX1054" s="55"/>
      <c r="AY1054" s="55"/>
      <c r="AZ1054" s="55"/>
      <c r="BA1054" s="55"/>
      <c r="BB1054" s="55"/>
      <c r="BC1054" s="55"/>
      <c r="BD1054" s="55"/>
      <c r="BE1054" s="55"/>
      <c r="BF1054" s="55"/>
      <c r="BG1054" s="55"/>
      <c r="BH1054" s="55"/>
      <c r="BI1054" s="55"/>
      <c r="BJ1054" s="55"/>
      <c r="BK1054" s="55"/>
      <c r="BL1054" s="55"/>
      <c r="BM1054" s="55"/>
      <c r="BN1054" s="55"/>
      <c r="BO1054" s="55"/>
      <c r="BP1054" s="55"/>
      <c r="BQ1054" s="55"/>
      <c r="BR1054" s="55"/>
    </row>
    <row r="1055" spans="3:70" x14ac:dyDescent="0.4">
      <c r="C1055" s="55"/>
      <c r="D1055" s="55"/>
      <c r="E1055" s="55"/>
      <c r="F1055" s="55"/>
      <c r="G1055" s="55"/>
      <c r="H1055" s="55"/>
      <c r="I1055" s="55"/>
      <c r="J1055" s="55"/>
      <c r="K1055" s="55"/>
      <c r="L1055" s="55"/>
      <c r="M1055" s="55"/>
      <c r="N1055" s="55"/>
      <c r="O1055" s="55"/>
      <c r="P1055" s="55"/>
      <c r="Q1055" s="55"/>
      <c r="R1055" s="55"/>
      <c r="S1055" s="55"/>
      <c r="T1055" s="55"/>
      <c r="U1055" s="55"/>
      <c r="V1055" s="55"/>
      <c r="W1055" s="55"/>
      <c r="X1055" s="55"/>
      <c r="Y1055" s="55"/>
      <c r="Z1055" s="55"/>
      <c r="AA1055" s="55"/>
      <c r="AB1055" s="55"/>
      <c r="AC1055" s="55"/>
      <c r="AD1055" s="55"/>
      <c r="AE1055" s="55"/>
      <c r="AF1055" s="55"/>
      <c r="AG1055" s="55"/>
      <c r="AH1055" s="55"/>
      <c r="AI1055" s="55"/>
      <c r="AJ1055" s="55"/>
      <c r="AK1055" s="55"/>
      <c r="AL1055" s="55"/>
      <c r="AM1055" s="55"/>
      <c r="AN1055" s="55"/>
      <c r="AO1055" s="55"/>
      <c r="AP1055" s="55"/>
      <c r="AQ1055" s="55"/>
      <c r="AR1055" s="55"/>
      <c r="AS1055" s="55"/>
      <c r="AT1055" s="55"/>
      <c r="AU1055" s="55"/>
      <c r="AV1055" s="55"/>
      <c r="AW1055" s="55"/>
      <c r="AX1055" s="55"/>
      <c r="AY1055" s="55"/>
      <c r="AZ1055" s="55"/>
      <c r="BA1055" s="55"/>
      <c r="BB1055" s="55"/>
      <c r="BC1055" s="55"/>
      <c r="BD1055" s="55"/>
      <c r="BE1055" s="55"/>
      <c r="BF1055" s="55"/>
      <c r="BG1055" s="55"/>
      <c r="BH1055" s="55"/>
      <c r="BI1055" s="55"/>
      <c r="BJ1055" s="55"/>
      <c r="BK1055" s="55"/>
      <c r="BL1055" s="55"/>
      <c r="BM1055" s="55"/>
      <c r="BN1055" s="55"/>
      <c r="BO1055" s="55"/>
      <c r="BP1055" s="55"/>
      <c r="BQ1055" s="55"/>
      <c r="BR1055" s="55"/>
    </row>
    <row r="1056" spans="3:70" x14ac:dyDescent="0.4">
      <c r="C1056" s="55"/>
      <c r="D1056" s="55"/>
      <c r="E1056" s="55"/>
      <c r="F1056" s="55"/>
      <c r="G1056" s="55"/>
      <c r="H1056" s="55"/>
      <c r="I1056" s="55"/>
      <c r="J1056" s="55"/>
      <c r="K1056" s="55"/>
      <c r="L1056" s="55"/>
      <c r="M1056" s="55"/>
      <c r="N1056" s="55"/>
      <c r="O1056" s="55"/>
      <c r="P1056" s="55"/>
      <c r="Q1056" s="55"/>
      <c r="R1056" s="55"/>
      <c r="S1056" s="55"/>
      <c r="T1056" s="55"/>
      <c r="U1056" s="55"/>
      <c r="V1056" s="55"/>
      <c r="W1056" s="55"/>
      <c r="X1056" s="55"/>
      <c r="Y1056" s="55"/>
      <c r="Z1056" s="55"/>
      <c r="AA1056" s="55"/>
      <c r="AB1056" s="55"/>
      <c r="AC1056" s="55"/>
      <c r="AD1056" s="55"/>
      <c r="AE1056" s="55"/>
      <c r="AF1056" s="55"/>
      <c r="AG1056" s="55"/>
      <c r="AH1056" s="55"/>
      <c r="AI1056" s="55"/>
      <c r="AJ1056" s="55"/>
      <c r="AK1056" s="55"/>
      <c r="AL1056" s="55"/>
      <c r="AM1056" s="55"/>
      <c r="AN1056" s="55"/>
      <c r="AO1056" s="55"/>
      <c r="AP1056" s="55"/>
      <c r="AQ1056" s="55"/>
      <c r="AR1056" s="55"/>
      <c r="AS1056" s="55"/>
      <c r="AT1056" s="55"/>
      <c r="AU1056" s="55"/>
      <c r="AV1056" s="55"/>
      <c r="AW1056" s="55"/>
      <c r="AX1056" s="55"/>
      <c r="AY1056" s="55"/>
      <c r="AZ1056" s="55"/>
      <c r="BA1056" s="55"/>
      <c r="BB1056" s="55"/>
      <c r="BC1056" s="55"/>
      <c r="BD1056" s="55"/>
      <c r="BE1056" s="55"/>
      <c r="BF1056" s="55"/>
      <c r="BG1056" s="55"/>
      <c r="BH1056" s="55"/>
      <c r="BI1056" s="55"/>
      <c r="BJ1056" s="55"/>
      <c r="BK1056" s="55"/>
      <c r="BL1056" s="55"/>
      <c r="BM1056" s="55"/>
      <c r="BN1056" s="55"/>
      <c r="BO1056" s="55"/>
      <c r="BP1056" s="55"/>
      <c r="BQ1056" s="55"/>
      <c r="BR1056" s="55"/>
    </row>
    <row r="1057" spans="3:70" x14ac:dyDescent="0.4">
      <c r="C1057" s="55"/>
      <c r="D1057" s="55"/>
      <c r="E1057" s="55"/>
      <c r="F1057" s="55"/>
      <c r="G1057" s="55"/>
      <c r="H1057" s="55"/>
      <c r="I1057" s="55"/>
      <c r="J1057" s="55"/>
      <c r="K1057" s="55"/>
      <c r="L1057" s="55"/>
      <c r="M1057" s="55"/>
      <c r="N1057" s="55"/>
      <c r="O1057" s="55"/>
      <c r="P1057" s="55"/>
      <c r="Q1057" s="55"/>
      <c r="R1057" s="55"/>
      <c r="S1057" s="55"/>
      <c r="T1057" s="55"/>
      <c r="U1057" s="55"/>
      <c r="V1057" s="55"/>
      <c r="W1057" s="55"/>
      <c r="X1057" s="55"/>
      <c r="Y1057" s="55"/>
      <c r="Z1057" s="55"/>
      <c r="AA1057" s="55"/>
      <c r="AB1057" s="55"/>
      <c r="AC1057" s="55"/>
      <c r="AD1057" s="55"/>
      <c r="AE1057" s="55"/>
      <c r="AF1057" s="55"/>
      <c r="AG1057" s="55"/>
      <c r="AH1057" s="55"/>
      <c r="AI1057" s="55"/>
      <c r="AJ1057" s="55"/>
      <c r="AK1057" s="55"/>
      <c r="AL1057" s="55"/>
      <c r="AM1057" s="55"/>
      <c r="AN1057" s="55"/>
      <c r="AO1057" s="55"/>
      <c r="AP1057" s="55"/>
      <c r="AQ1057" s="55"/>
      <c r="AR1057" s="55"/>
      <c r="AS1057" s="55"/>
      <c r="AT1057" s="55"/>
      <c r="AU1057" s="55"/>
      <c r="AV1057" s="55"/>
      <c r="AW1057" s="55"/>
      <c r="AX1057" s="55"/>
      <c r="AY1057" s="55"/>
      <c r="AZ1057" s="55"/>
      <c r="BA1057" s="55"/>
      <c r="BB1057" s="55"/>
      <c r="BC1057" s="55"/>
      <c r="BD1057" s="55"/>
      <c r="BE1057" s="55"/>
      <c r="BF1057" s="55"/>
      <c r="BG1057" s="55"/>
      <c r="BH1057" s="55"/>
      <c r="BI1057" s="55"/>
      <c r="BJ1057" s="55"/>
      <c r="BK1057" s="55"/>
      <c r="BL1057" s="55"/>
      <c r="BM1057" s="55"/>
      <c r="BN1057" s="55"/>
      <c r="BO1057" s="55"/>
      <c r="BP1057" s="55"/>
      <c r="BQ1057" s="55"/>
      <c r="BR1057" s="55"/>
    </row>
    <row r="1058" spans="3:70" x14ac:dyDescent="0.4">
      <c r="C1058" s="55"/>
      <c r="D1058" s="55"/>
      <c r="E1058" s="55"/>
      <c r="F1058" s="55"/>
      <c r="G1058" s="55"/>
      <c r="H1058" s="55"/>
      <c r="I1058" s="55"/>
      <c r="J1058" s="55"/>
      <c r="K1058" s="55"/>
      <c r="L1058" s="55"/>
      <c r="M1058" s="55"/>
      <c r="N1058" s="55"/>
      <c r="O1058" s="55"/>
      <c r="P1058" s="55"/>
      <c r="Q1058" s="55"/>
      <c r="R1058" s="55"/>
      <c r="S1058" s="55"/>
      <c r="T1058" s="55"/>
      <c r="U1058" s="55"/>
      <c r="V1058" s="55"/>
      <c r="W1058" s="55"/>
      <c r="X1058" s="55"/>
      <c r="Y1058" s="55"/>
      <c r="Z1058" s="55"/>
      <c r="AA1058" s="55"/>
      <c r="AB1058" s="55"/>
      <c r="AC1058" s="55"/>
      <c r="AD1058" s="55"/>
      <c r="AE1058" s="55"/>
      <c r="AF1058" s="55"/>
      <c r="AG1058" s="55"/>
      <c r="AH1058" s="55"/>
      <c r="AI1058" s="55"/>
      <c r="AJ1058" s="55"/>
      <c r="AK1058" s="55"/>
      <c r="AL1058" s="55"/>
      <c r="AM1058" s="55"/>
      <c r="AN1058" s="55"/>
      <c r="AO1058" s="55"/>
      <c r="AP1058" s="55"/>
      <c r="AQ1058" s="55"/>
      <c r="AR1058" s="55"/>
      <c r="AS1058" s="55"/>
      <c r="AT1058" s="55"/>
      <c r="AU1058" s="55"/>
      <c r="AV1058" s="55"/>
      <c r="AW1058" s="55"/>
      <c r="AX1058" s="55"/>
      <c r="AY1058" s="55"/>
      <c r="AZ1058" s="55"/>
      <c r="BA1058" s="55"/>
      <c r="BB1058" s="55"/>
      <c r="BC1058" s="55"/>
      <c r="BD1058" s="55"/>
      <c r="BE1058" s="55"/>
      <c r="BF1058" s="55"/>
      <c r="BG1058" s="55"/>
      <c r="BH1058" s="55"/>
      <c r="BI1058" s="55"/>
      <c r="BJ1058" s="55"/>
      <c r="BK1058" s="55"/>
      <c r="BL1058" s="55"/>
      <c r="BM1058" s="55"/>
      <c r="BN1058" s="55"/>
      <c r="BO1058" s="55"/>
      <c r="BP1058" s="55"/>
      <c r="BQ1058" s="55"/>
      <c r="BR1058" s="55"/>
    </row>
    <row r="1059" spans="3:70" x14ac:dyDescent="0.4">
      <c r="C1059" s="55"/>
      <c r="D1059" s="55"/>
      <c r="E1059" s="55"/>
      <c r="F1059" s="55"/>
      <c r="G1059" s="55"/>
      <c r="H1059" s="55"/>
      <c r="I1059" s="55"/>
      <c r="J1059" s="55"/>
      <c r="K1059" s="55"/>
      <c r="L1059" s="55"/>
      <c r="M1059" s="55"/>
      <c r="N1059" s="55"/>
      <c r="O1059" s="55"/>
      <c r="P1059" s="55"/>
      <c r="Q1059" s="55"/>
      <c r="R1059" s="55"/>
      <c r="S1059" s="55"/>
      <c r="T1059" s="55"/>
      <c r="U1059" s="55"/>
      <c r="V1059" s="55"/>
      <c r="W1059" s="55"/>
      <c r="X1059" s="55"/>
      <c r="Y1059" s="55"/>
      <c r="Z1059" s="55"/>
      <c r="AA1059" s="55"/>
      <c r="AB1059" s="55"/>
      <c r="AC1059" s="55"/>
      <c r="AD1059" s="55"/>
      <c r="AE1059" s="55"/>
      <c r="AF1059" s="55"/>
      <c r="AG1059" s="55"/>
      <c r="AH1059" s="55"/>
      <c r="AI1059" s="55"/>
      <c r="AJ1059" s="55"/>
      <c r="AK1059" s="55"/>
      <c r="AL1059" s="55"/>
      <c r="AM1059" s="55"/>
      <c r="AN1059" s="55"/>
      <c r="AO1059" s="55"/>
      <c r="AP1059" s="55"/>
      <c r="AQ1059" s="55"/>
      <c r="AR1059" s="55"/>
      <c r="AS1059" s="55"/>
      <c r="AT1059" s="55"/>
      <c r="AU1059" s="55"/>
      <c r="AV1059" s="55"/>
      <c r="AW1059" s="55"/>
      <c r="AX1059" s="55"/>
      <c r="AY1059" s="55"/>
      <c r="AZ1059" s="55"/>
      <c r="BA1059" s="55"/>
      <c r="BB1059" s="55"/>
      <c r="BC1059" s="55"/>
      <c r="BD1059" s="55"/>
      <c r="BE1059" s="55"/>
      <c r="BF1059" s="55"/>
      <c r="BG1059" s="55"/>
      <c r="BH1059" s="55"/>
      <c r="BI1059" s="55"/>
      <c r="BJ1059" s="55"/>
      <c r="BK1059" s="55"/>
      <c r="BL1059" s="55"/>
      <c r="BM1059" s="55"/>
      <c r="BN1059" s="55"/>
      <c r="BO1059" s="55"/>
      <c r="BP1059" s="55"/>
      <c r="BQ1059" s="55"/>
      <c r="BR1059" s="55"/>
    </row>
    <row r="1060" spans="3:70" x14ac:dyDescent="0.4">
      <c r="C1060" s="55"/>
      <c r="D1060" s="55"/>
      <c r="E1060" s="55"/>
      <c r="F1060" s="55"/>
      <c r="G1060" s="55"/>
      <c r="H1060" s="55"/>
      <c r="I1060" s="55"/>
      <c r="J1060" s="55"/>
      <c r="K1060" s="55"/>
      <c r="L1060" s="55"/>
      <c r="M1060" s="55"/>
      <c r="N1060" s="55"/>
      <c r="O1060" s="55"/>
      <c r="P1060" s="55"/>
      <c r="Q1060" s="55"/>
      <c r="R1060" s="55"/>
      <c r="S1060" s="55"/>
      <c r="T1060" s="55"/>
      <c r="U1060" s="55"/>
      <c r="V1060" s="55"/>
      <c r="W1060" s="55"/>
      <c r="X1060" s="55"/>
      <c r="Y1060" s="55"/>
      <c r="Z1060" s="55"/>
      <c r="AA1060" s="55"/>
      <c r="AB1060" s="55"/>
      <c r="AC1060" s="55"/>
      <c r="AD1060" s="55"/>
      <c r="AE1060" s="55"/>
      <c r="AF1060" s="55"/>
      <c r="AG1060" s="55"/>
      <c r="AH1060" s="55"/>
      <c r="AI1060" s="55"/>
      <c r="AJ1060" s="55"/>
      <c r="AK1060" s="55"/>
      <c r="AL1060" s="55"/>
      <c r="AM1060" s="55"/>
      <c r="AN1060" s="55"/>
      <c r="AO1060" s="55"/>
      <c r="AP1060" s="55"/>
      <c r="AQ1060" s="55"/>
      <c r="AR1060" s="55"/>
      <c r="AS1060" s="55"/>
      <c r="AT1060" s="55"/>
      <c r="AU1060" s="55"/>
      <c r="AV1060" s="55"/>
      <c r="AW1060" s="55"/>
      <c r="AX1060" s="55"/>
      <c r="AY1060" s="55"/>
      <c r="AZ1060" s="55"/>
      <c r="BA1060" s="55"/>
      <c r="BB1060" s="55"/>
      <c r="BC1060" s="55"/>
      <c r="BD1060" s="55"/>
      <c r="BE1060" s="55"/>
      <c r="BF1060" s="55"/>
      <c r="BG1060" s="55"/>
      <c r="BH1060" s="55"/>
      <c r="BI1060" s="55"/>
      <c r="BJ1060" s="55"/>
      <c r="BK1060" s="55"/>
      <c r="BL1060" s="55"/>
      <c r="BM1060" s="55"/>
      <c r="BN1060" s="55"/>
      <c r="BO1060" s="55"/>
      <c r="BP1060" s="55"/>
      <c r="BQ1060" s="55"/>
      <c r="BR1060" s="55"/>
    </row>
    <row r="1061" spans="3:70" x14ac:dyDescent="0.4">
      <c r="C1061" s="55"/>
      <c r="D1061" s="55"/>
      <c r="E1061" s="55"/>
      <c r="F1061" s="55"/>
      <c r="G1061" s="55"/>
      <c r="H1061" s="55"/>
      <c r="I1061" s="55"/>
      <c r="J1061" s="55"/>
      <c r="K1061" s="55"/>
      <c r="L1061" s="55"/>
      <c r="M1061" s="55"/>
      <c r="N1061" s="55"/>
      <c r="O1061" s="55"/>
      <c r="P1061" s="55"/>
      <c r="Q1061" s="55"/>
      <c r="R1061" s="55"/>
      <c r="S1061" s="55"/>
      <c r="T1061" s="55"/>
      <c r="U1061" s="55"/>
      <c r="V1061" s="55"/>
      <c r="W1061" s="55"/>
      <c r="X1061" s="55"/>
      <c r="Y1061" s="55"/>
      <c r="Z1061" s="55"/>
      <c r="AA1061" s="55"/>
      <c r="AB1061" s="55"/>
      <c r="AC1061" s="55"/>
      <c r="AD1061" s="55"/>
      <c r="AE1061" s="55"/>
      <c r="AF1061" s="55"/>
      <c r="AG1061" s="55"/>
      <c r="AH1061" s="55"/>
      <c r="AI1061" s="55"/>
      <c r="AJ1061" s="55"/>
      <c r="AK1061" s="55"/>
      <c r="AL1061" s="55"/>
      <c r="AM1061" s="55"/>
      <c r="AN1061" s="55"/>
      <c r="AO1061" s="55"/>
      <c r="AP1061" s="55"/>
      <c r="AQ1061" s="55"/>
      <c r="AR1061" s="55"/>
      <c r="AS1061" s="55"/>
      <c r="AT1061" s="55"/>
      <c r="AU1061" s="55"/>
      <c r="AV1061" s="55"/>
      <c r="AW1061" s="55"/>
      <c r="AX1061" s="55"/>
      <c r="AY1061" s="55"/>
      <c r="AZ1061" s="55"/>
      <c r="BA1061" s="55"/>
      <c r="BB1061" s="55"/>
      <c r="BC1061" s="55"/>
      <c r="BD1061" s="55"/>
      <c r="BE1061" s="55"/>
      <c r="BF1061" s="55"/>
      <c r="BG1061" s="55"/>
      <c r="BH1061" s="55"/>
      <c r="BI1061" s="55"/>
      <c r="BJ1061" s="55"/>
      <c r="BK1061" s="55"/>
      <c r="BL1061" s="55"/>
      <c r="BM1061" s="55"/>
      <c r="BN1061" s="55"/>
      <c r="BO1061" s="55"/>
      <c r="BP1061" s="55"/>
      <c r="BQ1061" s="55"/>
      <c r="BR1061" s="55"/>
    </row>
    <row r="1062" spans="3:70" x14ac:dyDescent="0.4">
      <c r="C1062" s="55"/>
      <c r="D1062" s="55"/>
      <c r="E1062" s="55"/>
      <c r="F1062" s="55"/>
      <c r="G1062" s="55"/>
      <c r="H1062" s="55"/>
      <c r="I1062" s="55"/>
      <c r="J1062" s="55"/>
      <c r="K1062" s="55"/>
      <c r="L1062" s="55"/>
      <c r="M1062" s="55"/>
      <c r="N1062" s="55"/>
      <c r="O1062" s="55"/>
      <c r="P1062" s="55"/>
      <c r="Q1062" s="55"/>
      <c r="R1062" s="55"/>
      <c r="S1062" s="55"/>
      <c r="T1062" s="55"/>
      <c r="U1062" s="55"/>
      <c r="V1062" s="55"/>
      <c r="W1062" s="55"/>
      <c r="X1062" s="55"/>
      <c r="Y1062" s="55"/>
      <c r="Z1062" s="55"/>
      <c r="AA1062" s="55"/>
      <c r="AB1062" s="55"/>
      <c r="AC1062" s="55"/>
      <c r="AD1062" s="55"/>
      <c r="AE1062" s="55"/>
      <c r="AF1062" s="55"/>
      <c r="AG1062" s="55"/>
      <c r="AH1062" s="55"/>
      <c r="AI1062" s="55"/>
      <c r="AJ1062" s="55"/>
      <c r="AK1062" s="55"/>
      <c r="AL1062" s="55"/>
      <c r="AM1062" s="55"/>
      <c r="AN1062" s="55"/>
      <c r="AO1062" s="55"/>
      <c r="AP1062" s="55"/>
      <c r="AQ1062" s="55"/>
      <c r="AR1062" s="55"/>
      <c r="AS1062" s="55"/>
      <c r="AT1062" s="55"/>
      <c r="AU1062" s="55"/>
      <c r="AV1062" s="55"/>
      <c r="AW1062" s="55"/>
      <c r="AX1062" s="55"/>
      <c r="AY1062" s="55"/>
      <c r="AZ1062" s="55"/>
      <c r="BA1062" s="55"/>
      <c r="BB1062" s="55"/>
      <c r="BC1062" s="55"/>
      <c r="BD1062" s="55"/>
      <c r="BE1062" s="55"/>
      <c r="BF1062" s="55"/>
      <c r="BG1062" s="55"/>
      <c r="BH1062" s="55"/>
      <c r="BI1062" s="55"/>
      <c r="BJ1062" s="55"/>
      <c r="BK1062" s="55"/>
      <c r="BL1062" s="55"/>
      <c r="BM1062" s="55"/>
      <c r="BN1062" s="55"/>
      <c r="BO1062" s="55"/>
      <c r="BP1062" s="55"/>
      <c r="BQ1062" s="55"/>
      <c r="BR1062" s="55"/>
    </row>
    <row r="1063" spans="3:70" x14ac:dyDescent="0.4">
      <c r="C1063" s="55"/>
      <c r="D1063" s="55"/>
      <c r="E1063" s="55"/>
      <c r="F1063" s="55"/>
      <c r="G1063" s="55"/>
      <c r="H1063" s="55"/>
      <c r="I1063" s="55"/>
      <c r="J1063" s="55"/>
      <c r="K1063" s="55"/>
      <c r="L1063" s="55"/>
      <c r="M1063" s="55"/>
      <c r="N1063" s="55"/>
      <c r="O1063" s="55"/>
      <c r="P1063" s="55"/>
      <c r="Q1063" s="55"/>
      <c r="R1063" s="55"/>
      <c r="S1063" s="55"/>
      <c r="T1063" s="55"/>
      <c r="U1063" s="55"/>
      <c r="V1063" s="55"/>
      <c r="W1063" s="55"/>
      <c r="X1063" s="55"/>
      <c r="Y1063" s="55"/>
      <c r="Z1063" s="55"/>
      <c r="AA1063" s="55"/>
      <c r="AB1063" s="55"/>
      <c r="AC1063" s="55"/>
      <c r="AD1063" s="55"/>
      <c r="AE1063" s="55"/>
      <c r="AF1063" s="55"/>
      <c r="AG1063" s="55"/>
      <c r="AH1063" s="55"/>
      <c r="AI1063" s="55"/>
      <c r="AJ1063" s="55"/>
      <c r="AK1063" s="55"/>
      <c r="AL1063" s="55"/>
      <c r="AM1063" s="55"/>
      <c r="AN1063" s="55"/>
      <c r="AO1063" s="55"/>
      <c r="AP1063" s="55"/>
      <c r="AQ1063" s="55"/>
      <c r="AR1063" s="55"/>
      <c r="AS1063" s="55"/>
      <c r="AT1063" s="55"/>
      <c r="AU1063" s="55"/>
      <c r="AV1063" s="55"/>
      <c r="AW1063" s="55"/>
      <c r="AX1063" s="55"/>
      <c r="AY1063" s="55"/>
      <c r="AZ1063" s="55"/>
      <c r="BA1063" s="55"/>
      <c r="BB1063" s="55"/>
      <c r="BC1063" s="55"/>
      <c r="BD1063" s="55"/>
      <c r="BE1063" s="55"/>
      <c r="BF1063" s="55"/>
      <c r="BG1063" s="55"/>
      <c r="BH1063" s="55"/>
      <c r="BI1063" s="55"/>
      <c r="BJ1063" s="55"/>
      <c r="BK1063" s="55"/>
      <c r="BL1063" s="55"/>
      <c r="BM1063" s="55"/>
      <c r="BN1063" s="55"/>
      <c r="BO1063" s="55"/>
      <c r="BP1063" s="55"/>
      <c r="BQ1063" s="55"/>
      <c r="BR1063" s="55"/>
    </row>
    <row r="1064" spans="3:70" x14ac:dyDescent="0.4">
      <c r="C1064" s="55"/>
      <c r="D1064" s="55"/>
      <c r="E1064" s="55"/>
      <c r="F1064" s="55"/>
      <c r="G1064" s="55"/>
      <c r="H1064" s="55"/>
      <c r="I1064" s="55"/>
      <c r="J1064" s="55"/>
      <c r="K1064" s="55"/>
      <c r="L1064" s="55"/>
      <c r="M1064" s="55"/>
      <c r="N1064" s="55"/>
      <c r="O1064" s="55"/>
      <c r="P1064" s="55"/>
      <c r="Q1064" s="55"/>
      <c r="R1064" s="55"/>
      <c r="S1064" s="55"/>
      <c r="T1064" s="55"/>
      <c r="U1064" s="55"/>
      <c r="V1064" s="55"/>
      <c r="W1064" s="55"/>
      <c r="X1064" s="55"/>
      <c r="Y1064" s="55"/>
      <c r="Z1064" s="55"/>
      <c r="AA1064" s="55"/>
      <c r="AB1064" s="55"/>
      <c r="AC1064" s="55"/>
      <c r="AD1064" s="55"/>
      <c r="AE1064" s="55"/>
      <c r="AF1064" s="55"/>
      <c r="AG1064" s="55"/>
      <c r="AH1064" s="55"/>
      <c r="AI1064" s="55"/>
      <c r="AJ1064" s="55"/>
      <c r="AK1064" s="55"/>
      <c r="AL1064" s="55"/>
      <c r="AM1064" s="55"/>
      <c r="AN1064" s="55"/>
      <c r="AO1064" s="55"/>
      <c r="AP1064" s="55"/>
      <c r="AQ1064" s="55"/>
      <c r="AR1064" s="55"/>
      <c r="AS1064" s="55"/>
      <c r="AT1064" s="55"/>
      <c r="AU1064" s="55"/>
      <c r="AV1064" s="55"/>
      <c r="AW1064" s="55"/>
      <c r="AX1064" s="55"/>
      <c r="AY1064" s="55"/>
      <c r="AZ1064" s="55"/>
      <c r="BA1064" s="55"/>
      <c r="BB1064" s="55"/>
      <c r="BC1064" s="55"/>
      <c r="BD1064" s="55"/>
      <c r="BE1064" s="55"/>
      <c r="BF1064" s="55"/>
      <c r="BG1064" s="55"/>
      <c r="BH1064" s="55"/>
      <c r="BI1064" s="55"/>
      <c r="BJ1064" s="55"/>
      <c r="BK1064" s="55"/>
      <c r="BL1064" s="55"/>
      <c r="BM1064" s="55"/>
      <c r="BN1064" s="55"/>
      <c r="BO1064" s="55"/>
      <c r="BP1064" s="55"/>
      <c r="BQ1064" s="55"/>
      <c r="BR1064" s="55"/>
    </row>
    <row r="1065" spans="3:70" x14ac:dyDescent="0.4">
      <c r="C1065" s="55"/>
      <c r="D1065" s="55"/>
      <c r="E1065" s="55"/>
      <c r="F1065" s="55"/>
      <c r="G1065" s="55"/>
      <c r="H1065" s="55"/>
      <c r="I1065" s="55"/>
      <c r="J1065" s="55"/>
      <c r="K1065" s="55"/>
      <c r="L1065" s="55"/>
      <c r="M1065" s="55"/>
      <c r="N1065" s="55"/>
      <c r="O1065" s="55"/>
      <c r="P1065" s="55"/>
      <c r="Q1065" s="55"/>
      <c r="R1065" s="55"/>
      <c r="S1065" s="55"/>
      <c r="T1065" s="55"/>
      <c r="U1065" s="55"/>
      <c r="V1065" s="55"/>
      <c r="W1065" s="55"/>
      <c r="X1065" s="55"/>
      <c r="Y1065" s="55"/>
      <c r="Z1065" s="55"/>
      <c r="AA1065" s="55"/>
      <c r="AB1065" s="55"/>
      <c r="AC1065" s="55"/>
      <c r="AD1065" s="55"/>
      <c r="AE1065" s="55"/>
      <c r="AF1065" s="55"/>
      <c r="AG1065" s="55"/>
      <c r="AH1065" s="55"/>
      <c r="AI1065" s="55"/>
      <c r="AJ1065" s="55"/>
      <c r="AK1065" s="55"/>
      <c r="AL1065" s="55"/>
      <c r="AM1065" s="55"/>
      <c r="AN1065" s="55"/>
      <c r="AO1065" s="55"/>
      <c r="AP1065" s="55"/>
      <c r="AQ1065" s="55"/>
      <c r="AR1065" s="55"/>
      <c r="AS1065" s="55"/>
      <c r="AT1065" s="55"/>
      <c r="AU1065" s="55"/>
      <c r="AV1065" s="55"/>
      <c r="AW1065" s="55"/>
      <c r="AX1065" s="55"/>
      <c r="AY1065" s="55"/>
      <c r="AZ1065" s="55"/>
      <c r="BA1065" s="55"/>
      <c r="BB1065" s="55"/>
      <c r="BC1065" s="55"/>
      <c r="BD1065" s="55"/>
      <c r="BE1065" s="55"/>
      <c r="BF1065" s="55"/>
      <c r="BG1065" s="55"/>
      <c r="BH1065" s="55"/>
      <c r="BI1065" s="55"/>
      <c r="BJ1065" s="55"/>
      <c r="BK1065" s="55"/>
      <c r="BL1065" s="55"/>
      <c r="BM1065" s="55"/>
      <c r="BN1065" s="55"/>
      <c r="BO1065" s="55"/>
      <c r="BP1065" s="55"/>
      <c r="BQ1065" s="55"/>
      <c r="BR1065" s="55"/>
    </row>
    <row r="1066" spans="3:70" x14ac:dyDescent="0.4">
      <c r="C1066" s="55"/>
      <c r="D1066" s="55"/>
      <c r="E1066" s="55"/>
      <c r="F1066" s="55"/>
      <c r="G1066" s="55"/>
      <c r="H1066" s="55"/>
      <c r="I1066" s="55"/>
      <c r="J1066" s="55"/>
      <c r="K1066" s="55"/>
      <c r="L1066" s="55"/>
      <c r="M1066" s="55"/>
      <c r="N1066" s="55"/>
      <c r="O1066" s="55"/>
      <c r="P1066" s="55"/>
      <c r="Q1066" s="55"/>
      <c r="R1066" s="55"/>
      <c r="S1066" s="55"/>
      <c r="T1066" s="55"/>
      <c r="U1066" s="55"/>
      <c r="V1066" s="55"/>
      <c r="W1066" s="55"/>
      <c r="X1066" s="55"/>
      <c r="Y1066" s="55"/>
      <c r="Z1066" s="55"/>
      <c r="AA1066" s="55"/>
      <c r="AB1066" s="55"/>
      <c r="AC1066" s="55"/>
      <c r="AD1066" s="55"/>
      <c r="AE1066" s="55"/>
      <c r="AF1066" s="55"/>
      <c r="AG1066" s="55"/>
      <c r="AH1066" s="55"/>
      <c r="AI1066" s="55"/>
      <c r="AJ1066" s="55"/>
      <c r="AK1066" s="55"/>
      <c r="AL1066" s="55"/>
      <c r="AM1066" s="55"/>
      <c r="AN1066" s="55"/>
      <c r="AO1066" s="55"/>
      <c r="AP1066" s="55"/>
      <c r="AQ1066" s="55"/>
      <c r="AR1066" s="55"/>
      <c r="AS1066" s="55"/>
      <c r="AT1066" s="55"/>
      <c r="AU1066" s="55"/>
      <c r="AV1066" s="55"/>
      <c r="AW1066" s="55"/>
      <c r="AX1066" s="55"/>
      <c r="AY1066" s="55"/>
      <c r="AZ1066" s="55"/>
      <c r="BA1066" s="55"/>
      <c r="BB1066" s="55"/>
      <c r="BC1066" s="55"/>
      <c r="BD1066" s="55"/>
      <c r="BE1066" s="55"/>
      <c r="BF1066" s="55"/>
      <c r="BG1066" s="55"/>
      <c r="BH1066" s="55"/>
      <c r="BI1066" s="55"/>
      <c r="BJ1066" s="55"/>
      <c r="BK1066" s="55"/>
      <c r="BL1066" s="55"/>
      <c r="BM1066" s="55"/>
      <c r="BN1066" s="55"/>
      <c r="BO1066" s="55"/>
      <c r="BP1066" s="55"/>
      <c r="BQ1066" s="55"/>
      <c r="BR1066" s="55"/>
    </row>
    <row r="1067" spans="3:70" x14ac:dyDescent="0.4">
      <c r="C1067" s="55"/>
      <c r="D1067" s="55"/>
      <c r="E1067" s="55"/>
      <c r="F1067" s="55"/>
      <c r="G1067" s="55"/>
      <c r="H1067" s="55"/>
      <c r="I1067" s="55"/>
      <c r="J1067" s="55"/>
      <c r="K1067" s="55"/>
      <c r="L1067" s="55"/>
      <c r="M1067" s="55"/>
      <c r="N1067" s="55"/>
      <c r="O1067" s="55"/>
      <c r="P1067" s="55"/>
      <c r="Q1067" s="55"/>
      <c r="R1067" s="55"/>
      <c r="S1067" s="55"/>
      <c r="T1067" s="55"/>
      <c r="U1067" s="55"/>
      <c r="V1067" s="55"/>
      <c r="W1067" s="55"/>
      <c r="X1067" s="55"/>
      <c r="Y1067" s="55"/>
      <c r="Z1067" s="55"/>
      <c r="AA1067" s="55"/>
      <c r="AB1067" s="55"/>
      <c r="AC1067" s="55"/>
      <c r="AD1067" s="55"/>
      <c r="AE1067" s="55"/>
      <c r="AF1067" s="55"/>
      <c r="AG1067" s="55"/>
      <c r="AH1067" s="55"/>
      <c r="AI1067" s="55"/>
      <c r="AJ1067" s="55"/>
      <c r="AK1067" s="55"/>
      <c r="AL1067" s="55"/>
      <c r="AM1067" s="55"/>
      <c r="AN1067" s="55"/>
      <c r="AO1067" s="55"/>
      <c r="AP1067" s="55"/>
      <c r="AQ1067" s="55"/>
      <c r="AR1067" s="55"/>
      <c r="AS1067" s="55"/>
      <c r="AT1067" s="55"/>
      <c r="AU1067" s="55"/>
      <c r="AV1067" s="55"/>
      <c r="AW1067" s="55"/>
      <c r="AX1067" s="55"/>
      <c r="AY1067" s="55"/>
      <c r="AZ1067" s="55"/>
      <c r="BA1067" s="55"/>
      <c r="BB1067" s="55"/>
      <c r="BC1067" s="55"/>
      <c r="BD1067" s="55"/>
      <c r="BE1067" s="55"/>
      <c r="BF1067" s="55"/>
      <c r="BG1067" s="55"/>
      <c r="BH1067" s="55"/>
      <c r="BI1067" s="55"/>
      <c r="BJ1067" s="55"/>
      <c r="BK1067" s="55"/>
      <c r="BL1067" s="55"/>
      <c r="BM1067" s="55"/>
      <c r="BN1067" s="55"/>
      <c r="BO1067" s="55"/>
      <c r="BP1067" s="55"/>
      <c r="BQ1067" s="55"/>
      <c r="BR1067" s="55"/>
    </row>
    <row r="1068" spans="3:70" x14ac:dyDescent="0.4">
      <c r="C1068" s="55"/>
      <c r="D1068" s="55"/>
      <c r="E1068" s="55"/>
      <c r="F1068" s="55"/>
      <c r="G1068" s="55"/>
      <c r="H1068" s="55"/>
      <c r="I1068" s="55"/>
      <c r="J1068" s="55"/>
      <c r="K1068" s="55"/>
      <c r="L1068" s="55"/>
      <c r="M1068" s="55"/>
      <c r="N1068" s="55"/>
      <c r="O1068" s="55"/>
      <c r="P1068" s="55"/>
      <c r="Q1068" s="55"/>
      <c r="R1068" s="55"/>
      <c r="S1068" s="55"/>
      <c r="T1068" s="55"/>
      <c r="U1068" s="55"/>
      <c r="V1068" s="55"/>
      <c r="W1068" s="55"/>
      <c r="X1068" s="55"/>
      <c r="Y1068" s="55"/>
      <c r="Z1068" s="55"/>
      <c r="AA1068" s="55"/>
      <c r="AB1068" s="55"/>
      <c r="AC1068" s="55"/>
      <c r="AD1068" s="55"/>
      <c r="AE1068" s="55"/>
      <c r="AF1068" s="55"/>
      <c r="AG1068" s="55"/>
      <c r="AH1068" s="55"/>
      <c r="AI1068" s="55"/>
      <c r="AJ1068" s="55"/>
      <c r="AK1068" s="55"/>
      <c r="AL1068" s="55"/>
      <c r="AM1068" s="55"/>
      <c r="AN1068" s="55"/>
      <c r="AO1068" s="55"/>
      <c r="AP1068" s="55"/>
      <c r="AQ1068" s="55"/>
      <c r="AR1068" s="55"/>
      <c r="AS1068" s="55"/>
      <c r="AT1068" s="55"/>
      <c r="AU1068" s="55"/>
      <c r="AV1068" s="55"/>
      <c r="AW1068" s="55"/>
      <c r="AX1068" s="55"/>
      <c r="AY1068" s="55"/>
      <c r="AZ1068" s="55"/>
      <c r="BA1068" s="55"/>
      <c r="BB1068" s="55"/>
      <c r="BC1068" s="55"/>
      <c r="BD1068" s="55"/>
      <c r="BE1068" s="55"/>
      <c r="BF1068" s="55"/>
      <c r="BG1068" s="55"/>
      <c r="BH1068" s="55"/>
      <c r="BI1068" s="55"/>
      <c r="BJ1068" s="55"/>
      <c r="BK1068" s="55"/>
      <c r="BL1068" s="55"/>
      <c r="BM1068" s="55"/>
      <c r="BN1068" s="55"/>
      <c r="BO1068" s="55"/>
      <c r="BP1068" s="55"/>
      <c r="BQ1068" s="55"/>
      <c r="BR1068" s="55"/>
    </row>
    <row r="1069" spans="3:70" x14ac:dyDescent="0.4">
      <c r="C1069" s="55"/>
      <c r="D1069" s="55"/>
      <c r="E1069" s="55"/>
      <c r="F1069" s="55"/>
      <c r="G1069" s="55"/>
      <c r="H1069" s="55"/>
      <c r="I1069" s="55"/>
      <c r="J1069" s="55"/>
      <c r="K1069" s="55"/>
      <c r="L1069" s="55"/>
      <c r="M1069" s="55"/>
      <c r="N1069" s="55"/>
      <c r="O1069" s="55"/>
      <c r="P1069" s="55"/>
      <c r="Q1069" s="55"/>
      <c r="R1069" s="55"/>
      <c r="S1069" s="55"/>
      <c r="T1069" s="55"/>
      <c r="U1069" s="55"/>
      <c r="V1069" s="55"/>
      <c r="W1069" s="55"/>
      <c r="X1069" s="55"/>
      <c r="Y1069" s="55"/>
      <c r="Z1069" s="55"/>
      <c r="AA1069" s="55"/>
      <c r="AB1069" s="55"/>
      <c r="AC1069" s="55"/>
      <c r="AD1069" s="55"/>
      <c r="AE1069" s="55"/>
      <c r="AF1069" s="55"/>
      <c r="AG1069" s="55"/>
      <c r="AH1069" s="55"/>
      <c r="AI1069" s="55"/>
      <c r="AJ1069" s="55"/>
      <c r="AK1069" s="55"/>
      <c r="AL1069" s="55"/>
      <c r="AM1069" s="55"/>
      <c r="AN1069" s="55"/>
      <c r="AO1069" s="55"/>
      <c r="AP1069" s="55"/>
      <c r="AQ1069" s="55"/>
      <c r="AR1069" s="55"/>
      <c r="AS1069" s="55"/>
      <c r="AT1069" s="55"/>
      <c r="AU1069" s="55"/>
      <c r="AV1069" s="55"/>
      <c r="AW1069" s="55"/>
      <c r="AX1069" s="55"/>
      <c r="AY1069" s="55"/>
      <c r="AZ1069" s="55"/>
      <c r="BA1069" s="55"/>
      <c r="BB1069" s="55"/>
      <c r="BC1069" s="55"/>
      <c r="BD1069" s="55"/>
      <c r="BE1069" s="55"/>
      <c r="BF1069" s="55"/>
      <c r="BG1069" s="55"/>
      <c r="BH1069" s="55"/>
      <c r="BI1069" s="55"/>
      <c r="BJ1069" s="55"/>
      <c r="BK1069" s="55"/>
      <c r="BL1069" s="55"/>
      <c r="BM1069" s="55"/>
      <c r="BN1069" s="55"/>
      <c r="BO1069" s="55"/>
      <c r="BP1069" s="55"/>
      <c r="BQ1069" s="55"/>
      <c r="BR1069" s="55"/>
    </row>
    <row r="1070" spans="3:70" x14ac:dyDescent="0.4">
      <c r="C1070" s="55"/>
      <c r="D1070" s="55"/>
      <c r="E1070" s="55"/>
      <c r="F1070" s="55"/>
      <c r="G1070" s="55"/>
      <c r="H1070" s="55"/>
      <c r="I1070" s="55"/>
      <c r="J1070" s="55"/>
      <c r="K1070" s="55"/>
      <c r="L1070" s="55"/>
      <c r="M1070" s="55"/>
      <c r="N1070" s="55"/>
      <c r="O1070" s="55"/>
      <c r="P1070" s="55"/>
      <c r="Q1070" s="55"/>
      <c r="R1070" s="55"/>
      <c r="S1070" s="55"/>
      <c r="T1070" s="55"/>
      <c r="U1070" s="55"/>
      <c r="V1070" s="55"/>
      <c r="W1070" s="55"/>
      <c r="X1070" s="55"/>
      <c r="Y1070" s="55"/>
      <c r="Z1070" s="55"/>
      <c r="AA1070" s="55"/>
      <c r="AB1070" s="55"/>
      <c r="AC1070" s="55"/>
      <c r="AD1070" s="55"/>
      <c r="AE1070" s="55"/>
      <c r="AF1070" s="55"/>
      <c r="AG1070" s="55"/>
      <c r="AH1070" s="55"/>
      <c r="AI1070" s="55"/>
      <c r="AJ1070" s="55"/>
      <c r="AK1070" s="55"/>
      <c r="AL1070" s="55"/>
      <c r="AM1070" s="55"/>
      <c r="AN1070" s="55"/>
      <c r="AO1070" s="55"/>
      <c r="AP1070" s="55"/>
      <c r="AQ1070" s="55"/>
      <c r="AR1070" s="55"/>
      <c r="AS1070" s="55"/>
      <c r="AT1070" s="55"/>
      <c r="AU1070" s="55"/>
      <c r="AV1070" s="55"/>
      <c r="AW1070" s="55"/>
      <c r="AX1070" s="55"/>
      <c r="AY1070" s="55"/>
      <c r="AZ1070" s="55"/>
      <c r="BA1070" s="55"/>
      <c r="BB1070" s="55"/>
      <c r="BC1070" s="55"/>
      <c r="BD1070" s="55"/>
      <c r="BE1070" s="55"/>
      <c r="BF1070" s="55"/>
      <c r="BG1070" s="55"/>
      <c r="BH1070" s="55"/>
      <c r="BI1070" s="55"/>
      <c r="BJ1070" s="55"/>
      <c r="BK1070" s="55"/>
      <c r="BL1070" s="55"/>
      <c r="BM1070" s="55"/>
      <c r="BN1070" s="55"/>
      <c r="BO1070" s="55"/>
      <c r="BP1070" s="55"/>
      <c r="BQ1070" s="55"/>
      <c r="BR1070" s="55"/>
    </row>
    <row r="1071" spans="3:70" x14ac:dyDescent="0.4">
      <c r="C1071" s="55"/>
      <c r="D1071" s="55"/>
      <c r="E1071" s="55"/>
      <c r="F1071" s="55"/>
      <c r="G1071" s="55"/>
      <c r="H1071" s="55"/>
      <c r="I1071" s="55"/>
      <c r="J1071" s="55"/>
      <c r="K1071" s="55"/>
      <c r="L1071" s="55"/>
      <c r="M1071" s="55"/>
      <c r="N1071" s="55"/>
      <c r="O1071" s="55"/>
      <c r="P1071" s="55"/>
      <c r="Q1071" s="55"/>
      <c r="R1071" s="55"/>
      <c r="S1071" s="55"/>
      <c r="T1071" s="55"/>
      <c r="U1071" s="55"/>
      <c r="V1071" s="55"/>
      <c r="W1071" s="55"/>
      <c r="X1071" s="55"/>
      <c r="Y1071" s="55"/>
      <c r="Z1071" s="55"/>
      <c r="AA1071" s="55"/>
      <c r="AB1071" s="55"/>
      <c r="AC1071" s="55"/>
      <c r="AD1071" s="55"/>
      <c r="AE1071" s="55"/>
      <c r="AF1071" s="55"/>
      <c r="AG1071" s="55"/>
      <c r="AH1071" s="55"/>
      <c r="AI1071" s="55"/>
      <c r="AJ1071" s="55"/>
      <c r="AK1071" s="55"/>
      <c r="AL1071" s="55"/>
      <c r="AM1071" s="55"/>
      <c r="AN1071" s="55"/>
      <c r="AO1071" s="55"/>
      <c r="AP1071" s="55"/>
      <c r="AQ1071" s="55"/>
      <c r="AR1071" s="55"/>
      <c r="AS1071" s="55"/>
      <c r="AT1071" s="55"/>
      <c r="AU1071" s="55"/>
      <c r="AV1071" s="55"/>
      <c r="AW1071" s="55"/>
      <c r="AX1071" s="55"/>
      <c r="AY1071" s="55"/>
      <c r="AZ1071" s="55"/>
      <c r="BA1071" s="55"/>
      <c r="BB1071" s="55"/>
      <c r="BC1071" s="55"/>
      <c r="BD1071" s="55"/>
      <c r="BE1071" s="55"/>
      <c r="BF1071" s="55"/>
      <c r="BG1071" s="55"/>
      <c r="BH1071" s="55"/>
      <c r="BI1071" s="55"/>
      <c r="BJ1071" s="55"/>
      <c r="BK1071" s="55"/>
      <c r="BL1071" s="55"/>
      <c r="BM1071" s="55"/>
      <c r="BN1071" s="55"/>
      <c r="BO1071" s="55"/>
      <c r="BP1071" s="55"/>
      <c r="BQ1071" s="55"/>
      <c r="BR1071" s="55"/>
    </row>
    <row r="1072" spans="3:70" x14ac:dyDescent="0.4">
      <c r="C1072" s="55"/>
      <c r="D1072" s="55"/>
      <c r="E1072" s="55"/>
      <c r="F1072" s="55"/>
      <c r="G1072" s="55"/>
      <c r="H1072" s="55"/>
      <c r="I1072" s="55"/>
      <c r="J1072" s="55"/>
      <c r="K1072" s="55"/>
      <c r="L1072" s="55"/>
      <c r="M1072" s="55"/>
      <c r="N1072" s="55"/>
      <c r="O1072" s="55"/>
      <c r="P1072" s="55"/>
      <c r="Q1072" s="55"/>
      <c r="R1072" s="55"/>
      <c r="S1072" s="55"/>
      <c r="T1072" s="55"/>
      <c r="U1072" s="55"/>
      <c r="V1072" s="55"/>
      <c r="W1072" s="55"/>
      <c r="X1072" s="55"/>
      <c r="Y1072" s="55"/>
      <c r="Z1072" s="55"/>
      <c r="AA1072" s="55"/>
      <c r="AB1072" s="55"/>
      <c r="AC1072" s="55"/>
      <c r="AD1072" s="55"/>
      <c r="AE1072" s="55"/>
      <c r="AF1072" s="55"/>
      <c r="AG1072" s="55"/>
      <c r="AH1072" s="55"/>
      <c r="AI1072" s="55"/>
      <c r="AJ1072" s="55"/>
      <c r="AK1072" s="55"/>
      <c r="AL1072" s="55"/>
      <c r="AM1072" s="55"/>
      <c r="AN1072" s="55"/>
      <c r="AO1072" s="55"/>
      <c r="AP1072" s="55"/>
      <c r="AQ1072" s="55"/>
      <c r="AR1072" s="55"/>
      <c r="AS1072" s="55"/>
      <c r="AT1072" s="55"/>
      <c r="AU1072" s="55"/>
      <c r="AV1072" s="55"/>
      <c r="AW1072" s="55"/>
      <c r="AX1072" s="55"/>
      <c r="AY1072" s="55"/>
      <c r="AZ1072" s="55"/>
      <c r="BA1072" s="55"/>
      <c r="BB1072" s="55"/>
      <c r="BC1072" s="55"/>
      <c r="BD1072" s="55"/>
      <c r="BE1072" s="55"/>
      <c r="BF1072" s="55"/>
      <c r="BG1072" s="55"/>
      <c r="BH1072" s="55"/>
      <c r="BI1072" s="55"/>
      <c r="BJ1072" s="55"/>
      <c r="BK1072" s="55"/>
      <c r="BL1072" s="55"/>
      <c r="BM1072" s="55"/>
      <c r="BN1072" s="55"/>
      <c r="BO1072" s="55"/>
      <c r="BP1072" s="55"/>
      <c r="BQ1072" s="55"/>
      <c r="BR1072" s="55"/>
    </row>
    <row r="1073" spans="3:70" x14ac:dyDescent="0.4">
      <c r="C1073" s="55"/>
      <c r="D1073" s="55"/>
      <c r="E1073" s="55"/>
      <c r="F1073" s="55"/>
      <c r="G1073" s="55"/>
      <c r="H1073" s="55"/>
      <c r="I1073" s="55"/>
      <c r="J1073" s="55"/>
      <c r="K1073" s="55"/>
      <c r="L1073" s="55"/>
      <c r="M1073" s="55"/>
      <c r="N1073" s="55"/>
      <c r="O1073" s="55"/>
      <c r="P1073" s="55"/>
      <c r="Q1073" s="55"/>
      <c r="R1073" s="55"/>
      <c r="S1073" s="55"/>
      <c r="T1073" s="55"/>
      <c r="U1073" s="55"/>
      <c r="V1073" s="55"/>
      <c r="W1073" s="55"/>
      <c r="X1073" s="55"/>
      <c r="Y1073" s="55"/>
      <c r="Z1073" s="55"/>
      <c r="AA1073" s="55"/>
      <c r="AB1073" s="55"/>
      <c r="AC1073" s="55"/>
      <c r="AD1073" s="55"/>
      <c r="AE1073" s="55"/>
      <c r="AF1073" s="55"/>
      <c r="AG1073" s="55"/>
      <c r="AH1073" s="55"/>
      <c r="AI1073" s="55"/>
      <c r="AJ1073" s="55"/>
      <c r="AK1073" s="55"/>
      <c r="AL1073" s="55"/>
      <c r="AM1073" s="55"/>
      <c r="AN1073" s="55"/>
      <c r="AO1073" s="55"/>
      <c r="AP1073" s="55"/>
      <c r="AQ1073" s="55"/>
      <c r="AR1073" s="55"/>
      <c r="AS1073" s="55"/>
      <c r="AT1073" s="55"/>
      <c r="AU1073" s="55"/>
      <c r="AV1073" s="55"/>
      <c r="AW1073" s="55"/>
      <c r="AX1073" s="55"/>
      <c r="AY1073" s="55"/>
      <c r="AZ1073" s="55"/>
      <c r="BA1073" s="55"/>
      <c r="BB1073" s="55"/>
      <c r="BC1073" s="55"/>
      <c r="BD1073" s="55"/>
      <c r="BE1073" s="55"/>
      <c r="BF1073" s="55"/>
      <c r="BG1073" s="55"/>
      <c r="BH1073" s="55"/>
      <c r="BI1073" s="55"/>
      <c r="BJ1073" s="55"/>
      <c r="BK1073" s="55"/>
      <c r="BL1073" s="55"/>
      <c r="BM1073" s="55"/>
      <c r="BN1073" s="55"/>
      <c r="BO1073" s="55"/>
      <c r="BP1073" s="55"/>
      <c r="BQ1073" s="55"/>
      <c r="BR1073" s="55"/>
    </row>
    <row r="1074" spans="3:70" x14ac:dyDescent="0.4">
      <c r="C1074" s="55"/>
      <c r="D1074" s="55"/>
      <c r="E1074" s="55"/>
      <c r="F1074" s="55"/>
      <c r="G1074" s="55"/>
      <c r="H1074" s="55"/>
      <c r="I1074" s="55"/>
      <c r="J1074" s="55"/>
      <c r="K1074" s="55"/>
      <c r="L1074" s="55"/>
      <c r="M1074" s="55"/>
      <c r="N1074" s="55"/>
      <c r="O1074" s="55"/>
      <c r="P1074" s="55"/>
      <c r="Q1074" s="55"/>
      <c r="R1074" s="55"/>
      <c r="S1074" s="55"/>
      <c r="T1074" s="55"/>
      <c r="U1074" s="55"/>
      <c r="V1074" s="55"/>
      <c r="W1074" s="55"/>
      <c r="X1074" s="55"/>
      <c r="Y1074" s="55"/>
      <c r="Z1074" s="55"/>
      <c r="AA1074" s="55"/>
      <c r="AB1074" s="55"/>
      <c r="AC1074" s="55"/>
      <c r="AD1074" s="55"/>
      <c r="AE1074" s="55"/>
      <c r="AF1074" s="55"/>
      <c r="AG1074" s="55"/>
      <c r="AH1074" s="55"/>
      <c r="AI1074" s="55"/>
      <c r="AJ1074" s="55"/>
      <c r="AK1074" s="55"/>
      <c r="AL1074" s="55"/>
      <c r="AM1074" s="55"/>
      <c r="AN1074" s="55"/>
      <c r="AO1074" s="55"/>
      <c r="AP1074" s="55"/>
      <c r="AQ1074" s="55"/>
      <c r="AR1074" s="55"/>
      <c r="AS1074" s="55"/>
      <c r="AT1074" s="55"/>
      <c r="AU1074" s="55"/>
      <c r="AV1074" s="55"/>
      <c r="AW1074" s="55"/>
      <c r="AX1074" s="55"/>
      <c r="AY1074" s="55"/>
      <c r="AZ1074" s="55"/>
      <c r="BA1074" s="55"/>
      <c r="BB1074" s="55"/>
      <c r="BC1074" s="55"/>
      <c r="BD1074" s="55"/>
      <c r="BE1074" s="55"/>
      <c r="BF1074" s="55"/>
      <c r="BG1074" s="55"/>
      <c r="BH1074" s="55"/>
      <c r="BI1074" s="55"/>
      <c r="BJ1074" s="55"/>
      <c r="BK1074" s="55"/>
      <c r="BL1074" s="55"/>
      <c r="BM1074" s="55"/>
      <c r="BN1074" s="55"/>
      <c r="BO1074" s="55"/>
      <c r="BP1074" s="55"/>
      <c r="BQ1074" s="55"/>
      <c r="BR1074" s="55"/>
    </row>
    <row r="1075" spans="3:70" x14ac:dyDescent="0.4">
      <c r="C1075" s="55"/>
      <c r="D1075" s="55"/>
      <c r="E1075" s="55"/>
      <c r="F1075" s="55"/>
      <c r="G1075" s="55"/>
      <c r="H1075" s="55"/>
      <c r="I1075" s="55"/>
      <c r="J1075" s="55"/>
      <c r="K1075" s="55"/>
      <c r="L1075" s="55"/>
      <c r="M1075" s="55"/>
      <c r="N1075" s="55"/>
      <c r="O1075" s="55"/>
      <c r="P1075" s="55"/>
      <c r="Q1075" s="55"/>
      <c r="R1075" s="55"/>
      <c r="S1075" s="55"/>
      <c r="T1075" s="55"/>
      <c r="U1075" s="55"/>
      <c r="V1075" s="55"/>
      <c r="W1075" s="55"/>
      <c r="X1075" s="55"/>
      <c r="Y1075" s="55"/>
      <c r="Z1075" s="55"/>
      <c r="AA1075" s="55"/>
      <c r="AB1075" s="55"/>
      <c r="AC1075" s="55"/>
      <c r="AD1075" s="55"/>
      <c r="AE1075" s="55"/>
      <c r="AF1075" s="55"/>
      <c r="AG1075" s="55"/>
      <c r="AH1075" s="55"/>
      <c r="AI1075" s="55"/>
      <c r="AJ1075" s="55"/>
      <c r="AK1075" s="55"/>
      <c r="AL1075" s="55"/>
      <c r="AM1075" s="55"/>
      <c r="AN1075" s="55"/>
      <c r="AO1075" s="55"/>
      <c r="AP1075" s="55"/>
      <c r="AQ1075" s="55"/>
      <c r="AR1075" s="55"/>
      <c r="AS1075" s="55"/>
      <c r="AT1075" s="55"/>
      <c r="AU1075" s="55"/>
      <c r="AV1075" s="55"/>
      <c r="AW1075" s="55"/>
      <c r="AX1075" s="55"/>
      <c r="AY1075" s="55"/>
      <c r="AZ1075" s="55"/>
      <c r="BA1075" s="55"/>
      <c r="BB1075" s="55"/>
      <c r="BC1075" s="55"/>
      <c r="BD1075" s="55"/>
      <c r="BE1075" s="55"/>
      <c r="BF1075" s="55"/>
      <c r="BG1075" s="55"/>
      <c r="BH1075" s="55"/>
      <c r="BI1075" s="55"/>
      <c r="BJ1075" s="55"/>
      <c r="BK1075" s="55"/>
      <c r="BL1075" s="55"/>
      <c r="BM1075" s="55"/>
      <c r="BN1075" s="55"/>
      <c r="BO1075" s="55"/>
      <c r="BP1075" s="55"/>
      <c r="BQ1075" s="55"/>
      <c r="BR1075" s="55"/>
    </row>
    <row r="1076" spans="3:70" x14ac:dyDescent="0.4">
      <c r="C1076" s="55"/>
      <c r="D1076" s="55"/>
      <c r="E1076" s="55"/>
      <c r="F1076" s="55"/>
      <c r="G1076" s="55"/>
      <c r="H1076" s="55"/>
      <c r="I1076" s="55"/>
      <c r="J1076" s="55"/>
      <c r="K1076" s="55"/>
      <c r="L1076" s="55"/>
      <c r="M1076" s="55"/>
      <c r="N1076" s="55"/>
      <c r="O1076" s="55"/>
      <c r="P1076" s="55"/>
      <c r="Q1076" s="55"/>
      <c r="R1076" s="55"/>
      <c r="S1076" s="55"/>
      <c r="T1076" s="55"/>
      <c r="U1076" s="55"/>
      <c r="V1076" s="55"/>
      <c r="W1076" s="55"/>
      <c r="X1076" s="55"/>
      <c r="Y1076" s="55"/>
      <c r="Z1076" s="55"/>
      <c r="AA1076" s="55"/>
      <c r="AB1076" s="55"/>
      <c r="AC1076" s="55"/>
      <c r="AD1076" s="55"/>
      <c r="AE1076" s="55"/>
      <c r="AF1076" s="55"/>
      <c r="AG1076" s="55"/>
      <c r="AH1076" s="55"/>
      <c r="AI1076" s="55"/>
      <c r="AJ1076" s="55"/>
      <c r="AK1076" s="55"/>
      <c r="AL1076" s="55"/>
      <c r="AM1076" s="55"/>
      <c r="AN1076" s="55"/>
      <c r="AO1076" s="55"/>
      <c r="AP1076" s="55"/>
      <c r="AQ1076" s="55"/>
      <c r="AR1076" s="55"/>
      <c r="AS1076" s="55"/>
      <c r="AT1076" s="55"/>
      <c r="AU1076" s="55"/>
      <c r="AV1076" s="55"/>
      <c r="AW1076" s="55"/>
      <c r="AX1076" s="55"/>
      <c r="AY1076" s="55"/>
      <c r="AZ1076" s="55"/>
      <c r="BA1076" s="55"/>
      <c r="BB1076" s="55"/>
      <c r="BC1076" s="55"/>
      <c r="BD1076" s="55"/>
      <c r="BE1076" s="55"/>
      <c r="BF1076" s="55"/>
      <c r="BG1076" s="55"/>
      <c r="BH1076" s="55"/>
      <c r="BI1076" s="55"/>
      <c r="BJ1076" s="55"/>
      <c r="BK1076" s="55"/>
      <c r="BL1076" s="55"/>
      <c r="BM1076" s="55"/>
      <c r="BN1076" s="55"/>
      <c r="BO1076" s="55"/>
      <c r="BP1076" s="55"/>
      <c r="BQ1076" s="55"/>
      <c r="BR1076" s="55"/>
    </row>
    <row r="1077" spans="3:70" x14ac:dyDescent="0.4">
      <c r="C1077" s="55"/>
      <c r="D1077" s="55"/>
      <c r="E1077" s="55"/>
      <c r="F1077" s="55"/>
      <c r="G1077" s="55"/>
      <c r="H1077" s="55"/>
      <c r="I1077" s="55"/>
      <c r="J1077" s="55"/>
      <c r="K1077" s="55"/>
      <c r="L1077" s="55"/>
      <c r="M1077" s="55"/>
      <c r="N1077" s="55"/>
      <c r="O1077" s="55"/>
      <c r="P1077" s="55"/>
      <c r="Q1077" s="55"/>
      <c r="R1077" s="55"/>
      <c r="S1077" s="55"/>
      <c r="T1077" s="55"/>
      <c r="U1077" s="55"/>
      <c r="V1077" s="55"/>
      <c r="W1077" s="55"/>
      <c r="X1077" s="55"/>
      <c r="Y1077" s="55"/>
      <c r="Z1077" s="55"/>
      <c r="AA1077" s="55"/>
      <c r="AB1077" s="55"/>
      <c r="AC1077" s="55"/>
      <c r="AD1077" s="55"/>
      <c r="AE1077" s="55"/>
      <c r="AF1077" s="55"/>
      <c r="AG1077" s="55"/>
      <c r="AH1077" s="55"/>
      <c r="AI1077" s="55"/>
      <c r="AJ1077" s="55"/>
      <c r="AK1077" s="55"/>
      <c r="AL1077" s="55"/>
      <c r="AM1077" s="55"/>
      <c r="AN1077" s="55"/>
      <c r="AO1077" s="55"/>
      <c r="AP1077" s="55"/>
      <c r="AQ1077" s="55"/>
      <c r="AR1077" s="55"/>
      <c r="AS1077" s="55"/>
      <c r="AT1077" s="55"/>
      <c r="AU1077" s="55"/>
      <c r="AV1077" s="55"/>
      <c r="AW1077" s="55"/>
      <c r="AX1077" s="55"/>
      <c r="AY1077" s="55"/>
      <c r="AZ1077" s="55"/>
      <c r="BA1077" s="55"/>
      <c r="BB1077" s="55"/>
      <c r="BC1077" s="55"/>
      <c r="BD1077" s="55"/>
      <c r="BE1077" s="55"/>
      <c r="BF1077" s="55"/>
      <c r="BG1077" s="55"/>
      <c r="BH1077" s="55"/>
      <c r="BI1077" s="55"/>
      <c r="BJ1077" s="55"/>
      <c r="BK1077" s="55"/>
      <c r="BL1077" s="55"/>
      <c r="BM1077" s="55"/>
      <c r="BN1077" s="55"/>
      <c r="BO1077" s="55"/>
      <c r="BP1077" s="55"/>
      <c r="BQ1077" s="55"/>
      <c r="BR1077" s="55"/>
    </row>
    <row r="1078" spans="3:70" x14ac:dyDescent="0.4">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55"/>
      <c r="AM1078" s="55"/>
      <c r="AN1078" s="55"/>
      <c r="AO1078" s="55"/>
      <c r="AP1078" s="55"/>
      <c r="AQ1078" s="55"/>
      <c r="AR1078" s="55"/>
      <c r="AS1078" s="55"/>
      <c r="AT1078" s="55"/>
      <c r="AU1078" s="55"/>
      <c r="AV1078" s="55"/>
      <c r="AW1078" s="55"/>
      <c r="AX1078" s="55"/>
      <c r="AY1078" s="55"/>
      <c r="AZ1078" s="55"/>
      <c r="BA1078" s="55"/>
      <c r="BB1078" s="55"/>
      <c r="BC1078" s="55"/>
      <c r="BD1078" s="55"/>
      <c r="BE1078" s="55"/>
      <c r="BF1078" s="55"/>
      <c r="BG1078" s="55"/>
      <c r="BH1078" s="55"/>
      <c r="BI1078" s="55"/>
      <c r="BJ1078" s="55"/>
      <c r="BK1078" s="55"/>
      <c r="BL1078" s="55"/>
      <c r="BM1078" s="55"/>
      <c r="BN1078" s="55"/>
      <c r="BO1078" s="55"/>
      <c r="BP1078" s="55"/>
      <c r="BQ1078" s="55"/>
      <c r="BR1078" s="55"/>
    </row>
    <row r="1079" spans="3:70" x14ac:dyDescent="0.4">
      <c r="C1079" s="55"/>
      <c r="D1079" s="55"/>
      <c r="E1079" s="55"/>
      <c r="F1079" s="55"/>
      <c r="G1079" s="55"/>
      <c r="H1079" s="55"/>
      <c r="I1079" s="55"/>
      <c r="J1079" s="55"/>
      <c r="K1079" s="55"/>
      <c r="L1079" s="55"/>
      <c r="M1079" s="55"/>
      <c r="N1079" s="55"/>
      <c r="O1079" s="55"/>
      <c r="P1079" s="55"/>
      <c r="Q1079" s="55"/>
      <c r="R1079" s="55"/>
      <c r="S1079" s="55"/>
      <c r="T1079" s="55"/>
      <c r="U1079" s="55"/>
      <c r="V1079" s="55"/>
      <c r="W1079" s="55"/>
      <c r="X1079" s="55"/>
      <c r="Y1079" s="55"/>
      <c r="Z1079" s="55"/>
      <c r="AA1079" s="55"/>
      <c r="AB1079" s="55"/>
      <c r="AC1079" s="55"/>
      <c r="AD1079" s="55"/>
      <c r="AE1079" s="55"/>
      <c r="AF1079" s="55"/>
      <c r="AG1079" s="55"/>
      <c r="AH1079" s="55"/>
      <c r="AI1079" s="55"/>
      <c r="AJ1079" s="55"/>
      <c r="AK1079" s="55"/>
      <c r="AL1079" s="55"/>
      <c r="AM1079" s="55"/>
      <c r="AN1079" s="55"/>
      <c r="AO1079" s="55"/>
      <c r="AP1079" s="55"/>
      <c r="AQ1079" s="55"/>
      <c r="AR1079" s="55"/>
      <c r="AS1079" s="55"/>
      <c r="AT1079" s="55"/>
      <c r="AU1079" s="55"/>
      <c r="AV1079" s="55"/>
      <c r="AW1079" s="55"/>
      <c r="AX1079" s="55"/>
      <c r="AY1079" s="55"/>
      <c r="AZ1079" s="55"/>
      <c r="BA1079" s="55"/>
      <c r="BB1079" s="55"/>
      <c r="BC1079" s="55"/>
      <c r="BD1079" s="55"/>
      <c r="BE1079" s="55"/>
      <c r="BF1079" s="55"/>
      <c r="BG1079" s="55"/>
      <c r="BH1079" s="55"/>
      <c r="BI1079" s="55"/>
      <c r="BJ1079" s="55"/>
      <c r="BK1079" s="55"/>
      <c r="BL1079" s="55"/>
      <c r="BM1079" s="55"/>
      <c r="BN1079" s="55"/>
      <c r="BO1079" s="55"/>
      <c r="BP1079" s="55"/>
      <c r="BQ1079" s="55"/>
      <c r="BR1079" s="55"/>
    </row>
    <row r="1080" spans="3:70" x14ac:dyDescent="0.4">
      <c r="C1080" s="55"/>
      <c r="D1080" s="55"/>
      <c r="E1080" s="55"/>
      <c r="F1080" s="55"/>
      <c r="G1080" s="55"/>
      <c r="H1080" s="55"/>
      <c r="I1080" s="55"/>
      <c r="J1080" s="55"/>
      <c r="K1080" s="55"/>
      <c r="L1080" s="55"/>
      <c r="M1080" s="55"/>
      <c r="N1080" s="55"/>
      <c r="O1080" s="55"/>
      <c r="P1080" s="55"/>
      <c r="Q1080" s="55"/>
      <c r="R1080" s="55"/>
      <c r="S1080" s="55"/>
      <c r="T1080" s="55"/>
      <c r="U1080" s="55"/>
      <c r="V1080" s="55"/>
      <c r="W1080" s="55"/>
      <c r="X1080" s="55"/>
      <c r="Y1080" s="55"/>
      <c r="Z1080" s="55"/>
      <c r="AA1080" s="55"/>
      <c r="AB1080" s="55"/>
      <c r="AC1080" s="55"/>
      <c r="AD1080" s="55"/>
      <c r="AE1080" s="55"/>
      <c r="AF1080" s="55"/>
      <c r="AG1080" s="55"/>
      <c r="AH1080" s="55"/>
      <c r="AI1080" s="55"/>
      <c r="AJ1080" s="55"/>
      <c r="AK1080" s="55"/>
      <c r="AL1080" s="55"/>
      <c r="AM1080" s="55"/>
      <c r="AN1080" s="55"/>
      <c r="AO1080" s="55"/>
      <c r="AP1080" s="55"/>
      <c r="AQ1080" s="55"/>
      <c r="AR1080" s="55"/>
      <c r="AS1080" s="55"/>
      <c r="AT1080" s="55"/>
      <c r="AU1080" s="55"/>
      <c r="AV1080" s="55"/>
      <c r="AW1080" s="55"/>
      <c r="AX1080" s="55"/>
      <c r="AY1080" s="55"/>
      <c r="AZ1080" s="55"/>
      <c r="BA1080" s="55"/>
      <c r="BB1080" s="55"/>
      <c r="BC1080" s="55"/>
      <c r="BD1080" s="55"/>
      <c r="BE1080" s="55"/>
      <c r="BF1080" s="55"/>
      <c r="BG1080" s="55"/>
      <c r="BH1080" s="55"/>
      <c r="BI1080" s="55"/>
      <c r="BJ1080" s="55"/>
      <c r="BK1080" s="55"/>
      <c r="BL1080" s="55"/>
      <c r="BM1080" s="55"/>
      <c r="BN1080" s="55"/>
      <c r="BO1080" s="55"/>
      <c r="BP1080" s="55"/>
      <c r="BQ1080" s="55"/>
      <c r="BR1080" s="55"/>
    </row>
    <row r="1081" spans="3:70" x14ac:dyDescent="0.4">
      <c r="C1081" s="55"/>
      <c r="D1081" s="55"/>
      <c r="E1081" s="55"/>
      <c r="F1081" s="55"/>
      <c r="G1081" s="55"/>
      <c r="H1081" s="55"/>
      <c r="I1081" s="55"/>
      <c r="J1081" s="55"/>
      <c r="K1081" s="55"/>
      <c r="L1081" s="55"/>
      <c r="M1081" s="55"/>
      <c r="N1081" s="55"/>
      <c r="O1081" s="55"/>
      <c r="P1081" s="55"/>
      <c r="Q1081" s="55"/>
      <c r="R1081" s="55"/>
      <c r="S1081" s="55"/>
      <c r="T1081" s="55"/>
      <c r="U1081" s="55"/>
      <c r="V1081" s="55"/>
      <c r="W1081" s="55"/>
      <c r="X1081" s="55"/>
      <c r="Y1081" s="55"/>
      <c r="Z1081" s="55"/>
      <c r="AA1081" s="55"/>
      <c r="AB1081" s="55"/>
      <c r="AC1081" s="55"/>
      <c r="AD1081" s="55"/>
      <c r="AE1081" s="55"/>
      <c r="AF1081" s="55"/>
      <c r="AG1081" s="55"/>
      <c r="AH1081" s="55"/>
      <c r="AI1081" s="55"/>
      <c r="AJ1081" s="55"/>
      <c r="AK1081" s="55"/>
      <c r="AL1081" s="55"/>
      <c r="AM1081" s="55"/>
      <c r="AN1081" s="55"/>
      <c r="AO1081" s="55"/>
      <c r="AP1081" s="55"/>
      <c r="AQ1081" s="55"/>
      <c r="AR1081" s="55"/>
      <c r="AS1081" s="55"/>
      <c r="AT1081" s="55"/>
      <c r="AU1081" s="55"/>
      <c r="AV1081" s="55"/>
      <c r="AW1081" s="55"/>
      <c r="AX1081" s="55"/>
      <c r="AY1081" s="55"/>
      <c r="AZ1081" s="55"/>
      <c r="BA1081" s="55"/>
      <c r="BB1081" s="55"/>
      <c r="BC1081" s="55"/>
      <c r="BD1081" s="55"/>
      <c r="BE1081" s="55"/>
      <c r="BF1081" s="55"/>
      <c r="BG1081" s="55"/>
      <c r="BH1081" s="55"/>
      <c r="BI1081" s="55"/>
      <c r="BJ1081" s="55"/>
      <c r="BK1081" s="55"/>
      <c r="BL1081" s="55"/>
      <c r="BM1081" s="55"/>
      <c r="BN1081" s="55"/>
      <c r="BO1081" s="55"/>
      <c r="BP1081" s="55"/>
      <c r="BQ1081" s="55"/>
      <c r="BR1081" s="55"/>
    </row>
    <row r="1082" spans="3:70" x14ac:dyDescent="0.4">
      <c r="C1082" s="55"/>
      <c r="D1082" s="55"/>
      <c r="E1082" s="55"/>
      <c r="F1082" s="55"/>
      <c r="G1082" s="55"/>
      <c r="H1082" s="55"/>
      <c r="I1082" s="55"/>
      <c r="J1082" s="55"/>
      <c r="K1082" s="55"/>
      <c r="L1082" s="55"/>
      <c r="M1082" s="55"/>
      <c r="N1082" s="55"/>
      <c r="O1082" s="55"/>
      <c r="P1082" s="55"/>
      <c r="Q1082" s="55"/>
      <c r="R1082" s="55"/>
      <c r="S1082" s="55"/>
      <c r="T1082" s="55"/>
      <c r="U1082" s="55"/>
      <c r="V1082" s="55"/>
      <c r="W1082" s="55"/>
      <c r="X1082" s="55"/>
      <c r="Y1082" s="55"/>
      <c r="Z1082" s="55"/>
      <c r="AA1082" s="55"/>
      <c r="AB1082" s="55"/>
      <c r="AC1082" s="55"/>
      <c r="AD1082" s="55"/>
      <c r="AE1082" s="55"/>
      <c r="AF1082" s="55"/>
      <c r="AG1082" s="55"/>
      <c r="AH1082" s="55"/>
      <c r="AI1082" s="55"/>
      <c r="AJ1082" s="55"/>
      <c r="AK1082" s="55"/>
      <c r="AL1082" s="55"/>
      <c r="AM1082" s="55"/>
      <c r="AN1082" s="55"/>
      <c r="AO1082" s="55"/>
      <c r="AP1082" s="55"/>
      <c r="AQ1082" s="55"/>
      <c r="AR1082" s="55"/>
      <c r="AS1082" s="55"/>
      <c r="AT1082" s="55"/>
      <c r="AU1082" s="55"/>
      <c r="AV1082" s="55"/>
      <c r="AW1082" s="55"/>
      <c r="AX1082" s="55"/>
      <c r="AY1082" s="55"/>
      <c r="AZ1082" s="55"/>
      <c r="BA1082" s="55"/>
      <c r="BB1082" s="55"/>
      <c r="BC1082" s="55"/>
      <c r="BD1082" s="55"/>
      <c r="BE1082" s="55"/>
      <c r="BF1082" s="55"/>
      <c r="BG1082" s="55"/>
      <c r="BH1082" s="55"/>
      <c r="BI1082" s="55"/>
      <c r="BJ1082" s="55"/>
      <c r="BK1082" s="55"/>
      <c r="BL1082" s="55"/>
      <c r="BM1082" s="55"/>
      <c r="BN1082" s="55"/>
      <c r="BO1082" s="55"/>
      <c r="BP1082" s="55"/>
      <c r="BQ1082" s="55"/>
      <c r="BR1082" s="55"/>
    </row>
    <row r="1083" spans="3:70" x14ac:dyDescent="0.4">
      <c r="C1083" s="55"/>
      <c r="D1083" s="55"/>
      <c r="E1083" s="55"/>
      <c r="F1083" s="55"/>
      <c r="G1083" s="55"/>
      <c r="H1083" s="55"/>
      <c r="I1083" s="55"/>
      <c r="J1083" s="55"/>
      <c r="K1083" s="55"/>
      <c r="L1083" s="55"/>
      <c r="M1083" s="55"/>
      <c r="N1083" s="55"/>
      <c r="O1083" s="55"/>
      <c r="P1083" s="55"/>
      <c r="Q1083" s="55"/>
      <c r="R1083" s="55"/>
      <c r="S1083" s="55"/>
      <c r="T1083" s="55"/>
      <c r="U1083" s="55"/>
      <c r="V1083" s="55"/>
      <c r="W1083" s="55"/>
      <c r="X1083" s="55"/>
      <c r="Y1083" s="55"/>
      <c r="Z1083" s="55"/>
      <c r="AA1083" s="55"/>
      <c r="AB1083" s="55"/>
      <c r="AC1083" s="55"/>
      <c r="AD1083" s="55"/>
      <c r="AE1083" s="55"/>
      <c r="AF1083" s="55"/>
      <c r="AG1083" s="55"/>
      <c r="AH1083" s="55"/>
      <c r="AI1083" s="55"/>
      <c r="AJ1083" s="55"/>
      <c r="AK1083" s="55"/>
      <c r="AL1083" s="55"/>
      <c r="AM1083" s="55"/>
      <c r="AN1083" s="55"/>
      <c r="AO1083" s="55"/>
      <c r="AP1083" s="55"/>
      <c r="AQ1083" s="55"/>
      <c r="AR1083" s="55"/>
      <c r="AS1083" s="55"/>
      <c r="AT1083" s="55"/>
      <c r="AU1083" s="55"/>
      <c r="AV1083" s="55"/>
      <c r="AW1083" s="55"/>
      <c r="AX1083" s="55"/>
      <c r="AY1083" s="55"/>
      <c r="AZ1083" s="55"/>
      <c r="BA1083" s="55"/>
      <c r="BB1083" s="55"/>
      <c r="BC1083" s="55"/>
      <c r="BD1083" s="55"/>
      <c r="BE1083" s="55"/>
      <c r="BF1083" s="55"/>
      <c r="BG1083" s="55"/>
      <c r="BH1083" s="55"/>
      <c r="BI1083" s="55"/>
      <c r="BJ1083" s="55"/>
      <c r="BK1083" s="55"/>
      <c r="BL1083" s="55"/>
      <c r="BM1083" s="55"/>
      <c r="BN1083" s="55"/>
      <c r="BO1083" s="55"/>
      <c r="BP1083" s="55"/>
      <c r="BQ1083" s="55"/>
      <c r="BR1083" s="55"/>
    </row>
    <row r="1084" spans="3:70" x14ac:dyDescent="0.4">
      <c r="C1084" s="55"/>
      <c r="D1084" s="55"/>
      <c r="E1084" s="55"/>
      <c r="F1084" s="55"/>
      <c r="G1084" s="55"/>
      <c r="H1084" s="55"/>
      <c r="I1084" s="55"/>
      <c r="J1084" s="55"/>
      <c r="K1084" s="55"/>
      <c r="L1084" s="55"/>
      <c r="M1084" s="55"/>
      <c r="N1084" s="55"/>
      <c r="O1084" s="55"/>
      <c r="P1084" s="55"/>
      <c r="Q1084" s="55"/>
      <c r="R1084" s="55"/>
      <c r="S1084" s="55"/>
      <c r="T1084" s="55"/>
      <c r="U1084" s="55"/>
      <c r="V1084" s="55"/>
      <c r="W1084" s="55"/>
      <c r="X1084" s="55"/>
      <c r="Y1084" s="55"/>
      <c r="Z1084" s="55"/>
      <c r="AA1084" s="55"/>
      <c r="AB1084" s="55"/>
      <c r="AC1084" s="55"/>
      <c r="AD1084" s="55"/>
      <c r="AE1084" s="55"/>
      <c r="AF1084" s="55"/>
      <c r="AG1084" s="55"/>
      <c r="AH1084" s="55"/>
      <c r="AI1084" s="55"/>
      <c r="AJ1084" s="55"/>
      <c r="AK1084" s="55"/>
      <c r="AL1084" s="55"/>
      <c r="AM1084" s="55"/>
      <c r="AN1084" s="55"/>
      <c r="AO1084" s="55"/>
      <c r="AP1084" s="55"/>
      <c r="AQ1084" s="55"/>
      <c r="AR1084" s="55"/>
      <c r="AS1084" s="55"/>
      <c r="AT1084" s="55"/>
      <c r="AU1084" s="55"/>
      <c r="AV1084" s="55"/>
      <c r="AW1084" s="55"/>
      <c r="AX1084" s="55"/>
      <c r="AY1084" s="55"/>
      <c r="AZ1084" s="55"/>
      <c r="BA1084" s="55"/>
      <c r="BB1084" s="55"/>
      <c r="BC1084" s="55"/>
      <c r="BD1084" s="55"/>
      <c r="BE1084" s="55"/>
      <c r="BF1084" s="55"/>
      <c r="BG1084" s="55"/>
      <c r="BH1084" s="55"/>
      <c r="BI1084" s="55"/>
      <c r="BJ1084" s="55"/>
      <c r="BK1084" s="55"/>
      <c r="BL1084" s="55"/>
      <c r="BM1084" s="55"/>
      <c r="BN1084" s="55"/>
      <c r="BO1084" s="55"/>
      <c r="BP1084" s="55"/>
      <c r="BQ1084" s="55"/>
      <c r="BR1084" s="55"/>
    </row>
    <row r="1085" spans="3:70" x14ac:dyDescent="0.4">
      <c r="C1085" s="55"/>
      <c r="D1085" s="55"/>
      <c r="E1085" s="55"/>
      <c r="F1085" s="55"/>
      <c r="G1085" s="55"/>
      <c r="H1085" s="55"/>
      <c r="I1085" s="55"/>
      <c r="J1085" s="55"/>
      <c r="K1085" s="55"/>
      <c r="L1085" s="55"/>
      <c r="M1085" s="55"/>
      <c r="N1085" s="55"/>
      <c r="O1085" s="55"/>
      <c r="P1085" s="55"/>
      <c r="Q1085" s="55"/>
      <c r="R1085" s="55"/>
      <c r="S1085" s="55"/>
      <c r="T1085" s="55"/>
      <c r="U1085" s="55"/>
      <c r="V1085" s="55"/>
      <c r="W1085" s="55"/>
      <c r="X1085" s="55"/>
      <c r="Y1085" s="55"/>
      <c r="Z1085" s="55"/>
      <c r="AA1085" s="55"/>
      <c r="AB1085" s="55"/>
      <c r="AC1085" s="55"/>
      <c r="AD1085" s="55"/>
      <c r="AE1085" s="55"/>
      <c r="AF1085" s="55"/>
      <c r="AG1085" s="55"/>
      <c r="AH1085" s="55"/>
      <c r="AI1085" s="55"/>
      <c r="AJ1085" s="55"/>
      <c r="AK1085" s="55"/>
      <c r="AL1085" s="55"/>
      <c r="AM1085" s="55"/>
      <c r="AN1085" s="55"/>
      <c r="AO1085" s="55"/>
      <c r="AP1085" s="55"/>
      <c r="AQ1085" s="55"/>
      <c r="AR1085" s="55"/>
      <c r="AS1085" s="55"/>
      <c r="AT1085" s="55"/>
      <c r="AU1085" s="55"/>
      <c r="AV1085" s="55"/>
      <c r="AW1085" s="55"/>
      <c r="AX1085" s="55"/>
      <c r="AY1085" s="55"/>
      <c r="AZ1085" s="55"/>
      <c r="BA1085" s="55"/>
      <c r="BB1085" s="55"/>
      <c r="BC1085" s="55"/>
      <c r="BD1085" s="55"/>
      <c r="BE1085" s="55"/>
      <c r="BF1085" s="55"/>
      <c r="BG1085" s="55"/>
      <c r="BH1085" s="55"/>
      <c r="BI1085" s="55"/>
      <c r="BJ1085" s="55"/>
      <c r="BK1085" s="55"/>
      <c r="BL1085" s="55"/>
      <c r="BM1085" s="55"/>
      <c r="BN1085" s="55"/>
      <c r="BO1085" s="55"/>
      <c r="BP1085" s="55"/>
      <c r="BQ1085" s="55"/>
      <c r="BR1085" s="55"/>
    </row>
    <row r="1086" spans="3:70" x14ac:dyDescent="0.4">
      <c r="C1086" s="55"/>
      <c r="D1086" s="55"/>
      <c r="E1086" s="55"/>
      <c r="F1086" s="55"/>
      <c r="G1086" s="55"/>
      <c r="H1086" s="55"/>
      <c r="I1086" s="55"/>
      <c r="J1086" s="55"/>
      <c r="K1086" s="55"/>
      <c r="L1086" s="55"/>
      <c r="M1086" s="55"/>
      <c r="N1086" s="55"/>
      <c r="O1086" s="55"/>
      <c r="P1086" s="55"/>
      <c r="Q1086" s="55"/>
      <c r="R1086" s="55"/>
      <c r="S1086" s="55"/>
      <c r="T1086" s="55"/>
      <c r="U1086" s="55"/>
      <c r="V1086" s="55"/>
      <c r="W1086" s="55"/>
      <c r="X1086" s="55"/>
      <c r="Y1086" s="55"/>
      <c r="Z1086" s="55"/>
      <c r="AA1086" s="55"/>
      <c r="AB1086" s="55"/>
      <c r="AC1086" s="55"/>
      <c r="AD1086" s="55"/>
      <c r="AE1086" s="55"/>
      <c r="AF1086" s="55"/>
      <c r="AG1086" s="55"/>
      <c r="AH1086" s="55"/>
      <c r="AI1086" s="55"/>
      <c r="AJ1086" s="55"/>
      <c r="AK1086" s="55"/>
      <c r="AL1086" s="55"/>
      <c r="AM1086" s="55"/>
      <c r="AN1086" s="55"/>
      <c r="AO1086" s="55"/>
      <c r="AP1086" s="55"/>
      <c r="AQ1086" s="55"/>
      <c r="AR1086" s="55"/>
      <c r="AS1086" s="55"/>
      <c r="AT1086" s="55"/>
      <c r="AU1086" s="55"/>
      <c r="AV1086" s="55"/>
      <c r="AW1086" s="55"/>
      <c r="AX1086" s="55"/>
      <c r="AY1086" s="55"/>
      <c r="AZ1086" s="55"/>
      <c r="BA1086" s="55"/>
      <c r="BB1086" s="55"/>
      <c r="BC1086" s="55"/>
      <c r="BD1086" s="55"/>
      <c r="BE1086" s="55"/>
      <c r="BF1086" s="55"/>
      <c r="BG1086" s="55"/>
      <c r="BH1086" s="55"/>
      <c r="BI1086" s="55"/>
      <c r="BJ1086" s="55"/>
      <c r="BK1086" s="55"/>
      <c r="BL1086" s="55"/>
      <c r="BM1086" s="55"/>
      <c r="BN1086" s="55"/>
      <c r="BO1086" s="55"/>
      <c r="BP1086" s="55"/>
      <c r="BQ1086" s="55"/>
      <c r="BR1086" s="55"/>
    </row>
    <row r="1087" spans="3:70" x14ac:dyDescent="0.4">
      <c r="C1087" s="55"/>
      <c r="D1087" s="55"/>
      <c r="E1087" s="55"/>
      <c r="F1087" s="55"/>
      <c r="G1087" s="55"/>
      <c r="H1087" s="55"/>
      <c r="I1087" s="55"/>
      <c r="J1087" s="55"/>
      <c r="K1087" s="55"/>
      <c r="L1087" s="55"/>
      <c r="M1087" s="55"/>
      <c r="N1087" s="55"/>
      <c r="O1087" s="55"/>
      <c r="P1087" s="55"/>
      <c r="Q1087" s="55"/>
      <c r="R1087" s="55"/>
      <c r="S1087" s="55"/>
      <c r="T1087" s="55"/>
      <c r="U1087" s="55"/>
      <c r="V1087" s="55"/>
      <c r="W1087" s="55"/>
      <c r="X1087" s="55"/>
      <c r="Y1087" s="55"/>
      <c r="Z1087" s="55"/>
      <c r="AA1087" s="55"/>
      <c r="AB1087" s="55"/>
      <c r="AC1087" s="55"/>
      <c r="AD1087" s="55"/>
      <c r="AE1087" s="55"/>
      <c r="AF1087" s="55"/>
      <c r="AG1087" s="55"/>
      <c r="AH1087" s="55"/>
      <c r="AI1087" s="55"/>
      <c r="AJ1087" s="55"/>
      <c r="AK1087" s="55"/>
      <c r="AL1087" s="55"/>
      <c r="AM1087" s="55"/>
      <c r="AN1087" s="55"/>
      <c r="AO1087" s="55"/>
      <c r="AP1087" s="55"/>
      <c r="AQ1087" s="55"/>
      <c r="AR1087" s="55"/>
      <c r="AS1087" s="55"/>
      <c r="AT1087" s="55"/>
      <c r="AU1087" s="55"/>
      <c r="AV1087" s="55"/>
      <c r="AW1087" s="55"/>
      <c r="AX1087" s="55"/>
      <c r="AY1087" s="55"/>
      <c r="AZ1087" s="55"/>
      <c r="BA1087" s="55"/>
      <c r="BB1087" s="55"/>
      <c r="BC1087" s="55"/>
      <c r="BD1087" s="55"/>
      <c r="BE1087" s="55"/>
      <c r="BF1087" s="55"/>
      <c r="BG1087" s="55"/>
      <c r="BH1087" s="55"/>
      <c r="BI1087" s="55"/>
      <c r="BJ1087" s="55"/>
      <c r="BK1087" s="55"/>
      <c r="BL1087" s="55"/>
      <c r="BM1087" s="55"/>
      <c r="BN1087" s="55"/>
      <c r="BO1087" s="55"/>
      <c r="BP1087" s="55"/>
      <c r="BQ1087" s="55"/>
      <c r="BR1087" s="55"/>
    </row>
    <row r="1088" spans="3:70" x14ac:dyDescent="0.4">
      <c r="C1088" s="55"/>
      <c r="D1088" s="55"/>
      <c r="E1088" s="55"/>
      <c r="F1088" s="55"/>
      <c r="G1088" s="55"/>
      <c r="H1088" s="55"/>
      <c r="I1088" s="55"/>
      <c r="J1088" s="55"/>
      <c r="K1088" s="55"/>
      <c r="L1088" s="55"/>
      <c r="M1088" s="55"/>
      <c r="N1088" s="55"/>
      <c r="O1088" s="55"/>
      <c r="P1088" s="55"/>
      <c r="Q1088" s="55"/>
      <c r="R1088" s="55"/>
      <c r="S1088" s="55"/>
      <c r="T1088" s="55"/>
      <c r="U1088" s="55"/>
      <c r="V1088" s="55"/>
      <c r="W1088" s="55"/>
      <c r="X1088" s="55"/>
      <c r="Y1088" s="55"/>
      <c r="Z1088" s="55"/>
      <c r="AA1088" s="55"/>
      <c r="AB1088" s="55"/>
      <c r="AC1088" s="55"/>
      <c r="AD1088" s="55"/>
      <c r="AE1088" s="55"/>
      <c r="AF1088" s="55"/>
      <c r="AG1088" s="55"/>
      <c r="AH1088" s="55"/>
      <c r="AI1088" s="55"/>
      <c r="AJ1088" s="55"/>
      <c r="AK1088" s="55"/>
      <c r="AL1088" s="55"/>
      <c r="AM1088" s="55"/>
      <c r="AN1088" s="55"/>
      <c r="AO1088" s="55"/>
      <c r="AP1088" s="55"/>
      <c r="AQ1088" s="55"/>
      <c r="AR1088" s="55"/>
      <c r="AS1088" s="55"/>
      <c r="AT1088" s="55"/>
      <c r="AU1088" s="55"/>
      <c r="AV1088" s="55"/>
      <c r="AW1088" s="55"/>
      <c r="AX1088" s="55"/>
      <c r="AY1088" s="55"/>
      <c r="AZ1088" s="55"/>
      <c r="BA1088" s="55"/>
      <c r="BB1088" s="55"/>
      <c r="BC1088" s="55"/>
      <c r="BD1088" s="55"/>
      <c r="BE1088" s="55"/>
      <c r="BF1088" s="55"/>
      <c r="BG1088" s="55"/>
      <c r="BH1088" s="55"/>
      <c r="BI1088" s="55"/>
      <c r="BJ1088" s="55"/>
      <c r="BK1088" s="55"/>
      <c r="BL1088" s="55"/>
      <c r="BM1088" s="55"/>
      <c r="BN1088" s="55"/>
      <c r="BO1088" s="55"/>
      <c r="BP1088" s="55"/>
      <c r="BQ1088" s="55"/>
      <c r="BR1088" s="55"/>
    </row>
    <row r="1089" spans="3:70" x14ac:dyDescent="0.4">
      <c r="C1089" s="55"/>
      <c r="D1089" s="55"/>
      <c r="E1089" s="55"/>
      <c r="F1089" s="55"/>
      <c r="G1089" s="55"/>
      <c r="H1089" s="55"/>
      <c r="I1089" s="55"/>
      <c r="J1089" s="55"/>
      <c r="K1089" s="55"/>
      <c r="L1089" s="55"/>
      <c r="M1089" s="55"/>
      <c r="N1089" s="55"/>
      <c r="O1089" s="55"/>
      <c r="P1089" s="55"/>
      <c r="Q1089" s="55"/>
      <c r="R1089" s="55"/>
      <c r="S1089" s="55"/>
      <c r="T1089" s="55"/>
      <c r="U1089" s="55"/>
      <c r="V1089" s="55"/>
      <c r="W1089" s="55"/>
      <c r="X1089" s="55"/>
      <c r="Y1089" s="55"/>
      <c r="Z1089" s="55"/>
      <c r="AA1089" s="55"/>
      <c r="AB1089" s="55"/>
      <c r="AC1089" s="55"/>
      <c r="AD1089" s="55"/>
      <c r="AE1089" s="55"/>
      <c r="AF1089" s="55"/>
      <c r="AG1089" s="55"/>
      <c r="AH1089" s="55"/>
      <c r="AI1089" s="55"/>
      <c r="AJ1089" s="55"/>
      <c r="AK1089" s="55"/>
      <c r="AL1089" s="55"/>
      <c r="AM1089" s="55"/>
      <c r="AN1089" s="55"/>
      <c r="AO1089" s="55"/>
      <c r="AP1089" s="55"/>
      <c r="AQ1089" s="55"/>
      <c r="AR1089" s="55"/>
      <c r="AS1089" s="55"/>
      <c r="AT1089" s="55"/>
      <c r="AU1089" s="55"/>
      <c r="AV1089" s="55"/>
      <c r="AW1089" s="55"/>
      <c r="AX1089" s="55"/>
      <c r="AY1089" s="55"/>
      <c r="AZ1089" s="55"/>
      <c r="BA1089" s="55"/>
      <c r="BB1089" s="55"/>
      <c r="BC1089" s="55"/>
      <c r="BD1089" s="55"/>
      <c r="BE1089" s="55"/>
      <c r="BF1089" s="55"/>
      <c r="BG1089" s="55"/>
      <c r="BH1089" s="55"/>
      <c r="BI1089" s="55"/>
      <c r="BJ1089" s="55"/>
      <c r="BK1089" s="55"/>
      <c r="BL1089" s="55"/>
      <c r="BM1089" s="55"/>
      <c r="BN1089" s="55"/>
      <c r="BO1089" s="55"/>
      <c r="BP1089" s="55"/>
      <c r="BQ1089" s="55"/>
      <c r="BR1089" s="55"/>
    </row>
    <row r="1090" spans="3:70" x14ac:dyDescent="0.4">
      <c r="C1090" s="55"/>
      <c r="D1090" s="55"/>
      <c r="E1090" s="55"/>
      <c r="F1090" s="55"/>
      <c r="G1090" s="55"/>
      <c r="H1090" s="55"/>
      <c r="I1090" s="55"/>
      <c r="J1090" s="55"/>
      <c r="K1090" s="55"/>
      <c r="L1090" s="55"/>
      <c r="M1090" s="55"/>
      <c r="N1090" s="55"/>
      <c r="O1090" s="55"/>
      <c r="P1090" s="55"/>
      <c r="Q1090" s="55"/>
      <c r="R1090" s="55"/>
      <c r="S1090" s="55"/>
      <c r="T1090" s="55"/>
      <c r="U1090" s="55"/>
      <c r="V1090" s="55"/>
      <c r="W1090" s="55"/>
      <c r="X1090" s="55"/>
      <c r="Y1090" s="55"/>
      <c r="Z1090" s="55"/>
      <c r="AA1090" s="55"/>
      <c r="AB1090" s="55"/>
      <c r="AC1090" s="55"/>
      <c r="AD1090" s="55"/>
      <c r="AE1090" s="55"/>
      <c r="AF1090" s="55"/>
      <c r="AG1090" s="55"/>
      <c r="AH1090" s="55"/>
      <c r="AI1090" s="55"/>
      <c r="AJ1090" s="55"/>
      <c r="AK1090" s="55"/>
      <c r="AL1090" s="55"/>
      <c r="AM1090" s="55"/>
      <c r="AN1090" s="55"/>
      <c r="AO1090" s="55"/>
      <c r="AP1090" s="55"/>
      <c r="AQ1090" s="55"/>
      <c r="AR1090" s="55"/>
      <c r="AS1090" s="55"/>
      <c r="AT1090" s="55"/>
      <c r="AU1090" s="55"/>
      <c r="AV1090" s="55"/>
      <c r="AW1090" s="55"/>
      <c r="AX1090" s="55"/>
      <c r="AY1090" s="55"/>
      <c r="AZ1090" s="55"/>
      <c r="BA1090" s="55"/>
      <c r="BB1090" s="55"/>
      <c r="BC1090" s="55"/>
      <c r="BD1090" s="55"/>
      <c r="BE1090" s="55"/>
      <c r="BF1090" s="55"/>
      <c r="BG1090" s="55"/>
      <c r="BH1090" s="55"/>
      <c r="BI1090" s="55"/>
      <c r="BJ1090" s="55"/>
      <c r="BK1090" s="55"/>
      <c r="BL1090" s="55"/>
      <c r="BM1090" s="55"/>
      <c r="BN1090" s="55"/>
      <c r="BO1090" s="55"/>
      <c r="BP1090" s="55"/>
      <c r="BQ1090" s="55"/>
      <c r="BR1090" s="55"/>
    </row>
    <row r="1091" spans="3:70" x14ac:dyDescent="0.4">
      <c r="C1091" s="55"/>
      <c r="D1091" s="55"/>
      <c r="E1091" s="55"/>
      <c r="F1091" s="55"/>
      <c r="G1091" s="55"/>
      <c r="H1091" s="55"/>
      <c r="I1091" s="55"/>
      <c r="J1091" s="55"/>
      <c r="K1091" s="55"/>
      <c r="L1091" s="55"/>
      <c r="M1091" s="55"/>
      <c r="N1091" s="55"/>
      <c r="O1091" s="55"/>
      <c r="P1091" s="55"/>
      <c r="Q1091" s="55"/>
      <c r="R1091" s="55"/>
      <c r="S1091" s="55"/>
      <c r="T1091" s="55"/>
      <c r="U1091" s="55"/>
      <c r="V1091" s="55"/>
      <c r="W1091" s="55"/>
      <c r="X1091" s="55"/>
      <c r="Y1091" s="55"/>
      <c r="Z1091" s="55"/>
      <c r="AA1091" s="55"/>
      <c r="AB1091" s="55"/>
      <c r="AC1091" s="55"/>
      <c r="AD1091" s="55"/>
      <c r="AE1091" s="55"/>
      <c r="AF1091" s="55"/>
      <c r="AG1091" s="55"/>
      <c r="AH1091" s="55"/>
      <c r="AI1091" s="55"/>
      <c r="AJ1091" s="55"/>
      <c r="AK1091" s="55"/>
      <c r="AL1091" s="55"/>
      <c r="AM1091" s="55"/>
      <c r="AN1091" s="55"/>
      <c r="AO1091" s="55"/>
      <c r="AP1091" s="55"/>
      <c r="AQ1091" s="55"/>
      <c r="AR1091" s="55"/>
      <c r="AS1091" s="55"/>
      <c r="AT1091" s="55"/>
      <c r="AU1091" s="55"/>
      <c r="AV1091" s="55"/>
      <c r="AW1091" s="55"/>
      <c r="AX1091" s="55"/>
      <c r="AY1091" s="55"/>
      <c r="AZ1091" s="55"/>
      <c r="BA1091" s="55"/>
      <c r="BB1091" s="55"/>
      <c r="BC1091" s="55"/>
      <c r="BD1091" s="55"/>
      <c r="BE1091" s="55"/>
      <c r="BF1091" s="55"/>
      <c r="BG1091" s="55"/>
      <c r="BH1091" s="55"/>
      <c r="BI1091" s="55"/>
      <c r="BJ1091" s="55"/>
      <c r="BK1091" s="55"/>
      <c r="BL1091" s="55"/>
      <c r="BM1091" s="55"/>
      <c r="BN1091" s="55"/>
      <c r="BO1091" s="55"/>
      <c r="BP1091" s="55"/>
      <c r="BQ1091" s="55"/>
      <c r="BR1091" s="55"/>
    </row>
    <row r="1092" spans="3:70" x14ac:dyDescent="0.4">
      <c r="C1092" s="55"/>
      <c r="D1092" s="55"/>
      <c r="E1092" s="55"/>
      <c r="F1092" s="55"/>
      <c r="G1092" s="55"/>
      <c r="H1092" s="55"/>
      <c r="I1092" s="55"/>
      <c r="J1092" s="55"/>
      <c r="K1092" s="55"/>
      <c r="L1092" s="55"/>
      <c r="M1092" s="55"/>
      <c r="N1092" s="55"/>
      <c r="O1092" s="55"/>
      <c r="P1092" s="55"/>
      <c r="Q1092" s="55"/>
      <c r="R1092" s="55"/>
      <c r="S1092" s="55"/>
      <c r="T1092" s="55"/>
      <c r="U1092" s="55"/>
      <c r="V1092" s="55"/>
      <c r="W1092" s="55"/>
      <c r="X1092" s="55"/>
      <c r="Y1092" s="55"/>
      <c r="Z1092" s="55"/>
      <c r="AA1092" s="55"/>
      <c r="AB1092" s="55"/>
      <c r="AC1092" s="55"/>
      <c r="AD1092" s="55"/>
      <c r="AE1092" s="55"/>
      <c r="AF1092" s="55"/>
      <c r="AG1092" s="55"/>
      <c r="AH1092" s="55"/>
      <c r="AI1092" s="55"/>
      <c r="AJ1092" s="55"/>
      <c r="AK1092" s="55"/>
      <c r="AL1092" s="55"/>
      <c r="AM1092" s="55"/>
      <c r="AN1092" s="55"/>
      <c r="AO1092" s="55"/>
      <c r="AP1092" s="55"/>
      <c r="AQ1092" s="55"/>
      <c r="AR1092" s="55"/>
      <c r="AS1092" s="55"/>
      <c r="AT1092" s="55"/>
      <c r="AU1092" s="55"/>
      <c r="AV1092" s="55"/>
      <c r="AW1092" s="55"/>
      <c r="AX1092" s="55"/>
      <c r="AY1092" s="55"/>
      <c r="AZ1092" s="55"/>
      <c r="BA1092" s="55"/>
      <c r="BB1092" s="55"/>
      <c r="BC1092" s="55"/>
      <c r="BD1092" s="55"/>
      <c r="BE1092" s="55"/>
      <c r="BF1092" s="55"/>
      <c r="BG1092" s="55"/>
      <c r="BH1092" s="55"/>
      <c r="BI1092" s="55"/>
      <c r="BJ1092" s="55"/>
      <c r="BK1092" s="55"/>
      <c r="BL1092" s="55"/>
      <c r="BM1092" s="55"/>
      <c r="BN1092" s="55"/>
      <c r="BO1092" s="55"/>
      <c r="BP1092" s="55"/>
      <c r="BQ1092" s="55"/>
      <c r="BR1092" s="55"/>
    </row>
    <row r="1093" spans="3:70" x14ac:dyDescent="0.4">
      <c r="C1093" s="55"/>
      <c r="D1093" s="55"/>
      <c r="E1093" s="55"/>
      <c r="F1093" s="55"/>
      <c r="G1093" s="55"/>
      <c r="H1093" s="55"/>
      <c r="I1093" s="55"/>
      <c r="J1093" s="55"/>
      <c r="K1093" s="55"/>
      <c r="L1093" s="55"/>
      <c r="M1093" s="55"/>
      <c r="N1093" s="55"/>
      <c r="O1093" s="55"/>
      <c r="P1093" s="55"/>
      <c r="Q1093" s="55"/>
      <c r="R1093" s="55"/>
      <c r="S1093" s="55"/>
      <c r="T1093" s="55"/>
      <c r="U1093" s="55"/>
      <c r="V1093" s="55"/>
      <c r="W1093" s="55"/>
      <c r="X1093" s="55"/>
      <c r="Y1093" s="55"/>
      <c r="Z1093" s="55"/>
      <c r="AA1093" s="55"/>
      <c r="AB1093" s="55"/>
      <c r="AC1093" s="55"/>
      <c r="AD1093" s="55"/>
      <c r="AE1093" s="55"/>
      <c r="AF1093" s="55"/>
      <c r="AG1093" s="55"/>
      <c r="AH1093" s="55"/>
      <c r="AI1093" s="55"/>
      <c r="AJ1093" s="55"/>
      <c r="AK1093" s="55"/>
      <c r="AL1093" s="55"/>
      <c r="AM1093" s="55"/>
      <c r="AN1093" s="55"/>
      <c r="AO1093" s="55"/>
      <c r="AP1093" s="55"/>
      <c r="AQ1093" s="55"/>
      <c r="AR1093" s="55"/>
      <c r="AS1093" s="55"/>
      <c r="AT1093" s="55"/>
      <c r="AU1093" s="55"/>
      <c r="AV1093" s="55"/>
      <c r="AW1093" s="55"/>
      <c r="AX1093" s="55"/>
      <c r="AY1093" s="55"/>
      <c r="AZ1093" s="55"/>
      <c r="BA1093" s="55"/>
      <c r="BB1093" s="55"/>
      <c r="BC1093" s="55"/>
      <c r="BD1093" s="55"/>
      <c r="BE1093" s="55"/>
      <c r="BF1093" s="55"/>
      <c r="BG1093" s="55"/>
      <c r="BH1093" s="55"/>
      <c r="BI1093" s="55"/>
      <c r="BJ1093" s="55"/>
      <c r="BK1093" s="55"/>
      <c r="BL1093" s="55"/>
      <c r="BM1093" s="55"/>
      <c r="BN1093" s="55"/>
      <c r="BO1093" s="55"/>
      <c r="BP1093" s="55"/>
      <c r="BQ1093" s="55"/>
      <c r="BR1093" s="55"/>
    </row>
    <row r="1094" spans="3:70" x14ac:dyDescent="0.4">
      <c r="C1094" s="55"/>
      <c r="D1094" s="55"/>
      <c r="E1094" s="55"/>
      <c r="F1094" s="55"/>
      <c r="G1094" s="55"/>
      <c r="H1094" s="55"/>
      <c r="I1094" s="55"/>
      <c r="J1094" s="55"/>
      <c r="K1094" s="55"/>
      <c r="L1094" s="55"/>
      <c r="M1094" s="55"/>
      <c r="N1094" s="55"/>
      <c r="O1094" s="55"/>
      <c r="P1094" s="55"/>
      <c r="Q1094" s="55"/>
      <c r="R1094" s="55"/>
      <c r="S1094" s="55"/>
      <c r="T1094" s="55"/>
      <c r="U1094" s="55"/>
      <c r="V1094" s="55"/>
      <c r="W1094" s="55"/>
      <c r="X1094" s="55"/>
      <c r="Y1094" s="55"/>
      <c r="Z1094" s="55"/>
      <c r="AA1094" s="55"/>
      <c r="AB1094" s="55"/>
      <c r="AC1094" s="55"/>
      <c r="AD1094" s="55"/>
      <c r="AE1094" s="55"/>
      <c r="AF1094" s="55"/>
      <c r="AG1094" s="55"/>
      <c r="AH1094" s="55"/>
      <c r="AI1094" s="55"/>
      <c r="AJ1094" s="55"/>
      <c r="AK1094" s="55"/>
      <c r="AL1094" s="55"/>
      <c r="AM1094" s="55"/>
      <c r="AN1094" s="55"/>
      <c r="AO1094" s="55"/>
      <c r="AP1094" s="55"/>
      <c r="AQ1094" s="55"/>
      <c r="AR1094" s="55"/>
      <c r="AS1094" s="55"/>
      <c r="AT1094" s="55"/>
      <c r="AU1094" s="55"/>
      <c r="AV1094" s="55"/>
      <c r="AW1094" s="55"/>
      <c r="AX1094" s="55"/>
      <c r="AY1094" s="55"/>
      <c r="AZ1094" s="55"/>
      <c r="BA1094" s="55"/>
      <c r="BB1094" s="55"/>
      <c r="BC1094" s="55"/>
      <c r="BD1094" s="55"/>
      <c r="BE1094" s="55"/>
      <c r="BF1094" s="55"/>
      <c r="BG1094" s="55"/>
      <c r="BH1094" s="55"/>
      <c r="BI1094" s="55"/>
      <c r="BJ1094" s="55"/>
      <c r="BK1094" s="55"/>
      <c r="BL1094" s="55"/>
      <c r="BM1094" s="55"/>
      <c r="BN1094" s="55"/>
      <c r="BO1094" s="55"/>
      <c r="BP1094" s="55"/>
      <c r="BQ1094" s="55"/>
      <c r="BR1094" s="55"/>
    </row>
    <row r="1095" spans="3:70" x14ac:dyDescent="0.4">
      <c r="C1095" s="55"/>
      <c r="D1095" s="55"/>
      <c r="E1095" s="55"/>
      <c r="F1095" s="55"/>
      <c r="G1095" s="55"/>
      <c r="H1095" s="55"/>
      <c r="I1095" s="55"/>
      <c r="J1095" s="55"/>
      <c r="K1095" s="55"/>
      <c r="L1095" s="55"/>
      <c r="M1095" s="55"/>
      <c r="N1095" s="55"/>
      <c r="O1095" s="55"/>
      <c r="P1095" s="55"/>
      <c r="Q1095" s="55"/>
      <c r="R1095" s="55"/>
      <c r="S1095" s="55"/>
      <c r="T1095" s="55"/>
      <c r="U1095" s="55"/>
      <c r="V1095" s="55"/>
      <c r="W1095" s="55"/>
      <c r="X1095" s="55"/>
      <c r="Y1095" s="55"/>
      <c r="Z1095" s="55"/>
      <c r="AA1095" s="55"/>
      <c r="AB1095" s="55"/>
      <c r="AC1095" s="55"/>
      <c r="AD1095" s="55"/>
      <c r="AE1095" s="55"/>
      <c r="AF1095" s="55"/>
      <c r="AG1095" s="55"/>
      <c r="AH1095" s="55"/>
      <c r="AI1095" s="55"/>
      <c r="AJ1095" s="55"/>
      <c r="AK1095" s="55"/>
      <c r="AL1095" s="55"/>
      <c r="AM1095" s="55"/>
      <c r="AN1095" s="55"/>
      <c r="AO1095" s="55"/>
      <c r="AP1095" s="55"/>
      <c r="AQ1095" s="55"/>
      <c r="AR1095" s="55"/>
      <c r="AS1095" s="55"/>
      <c r="AT1095" s="55"/>
      <c r="AU1095" s="55"/>
      <c r="AV1095" s="55"/>
      <c r="AW1095" s="55"/>
      <c r="AX1095" s="55"/>
      <c r="AY1095" s="55"/>
      <c r="AZ1095" s="55"/>
      <c r="BA1095" s="55"/>
      <c r="BB1095" s="55"/>
      <c r="BC1095" s="55"/>
      <c r="BD1095" s="55"/>
      <c r="BE1095" s="55"/>
      <c r="BF1095" s="55"/>
      <c r="BG1095" s="55"/>
      <c r="BH1095" s="55"/>
      <c r="BI1095" s="55"/>
      <c r="BJ1095" s="55"/>
      <c r="BK1095" s="55"/>
      <c r="BL1095" s="55"/>
      <c r="BM1095" s="55"/>
      <c r="BN1095" s="55"/>
      <c r="BO1095" s="55"/>
      <c r="BP1095" s="55"/>
      <c r="BQ1095" s="55"/>
      <c r="BR1095" s="55"/>
    </row>
    <row r="1096" spans="3:70" x14ac:dyDescent="0.4">
      <c r="C1096" s="55"/>
      <c r="D1096" s="55"/>
      <c r="E1096" s="55"/>
      <c r="F1096" s="55"/>
      <c r="G1096" s="55"/>
      <c r="H1096" s="55"/>
      <c r="I1096" s="55"/>
      <c r="J1096" s="55"/>
      <c r="K1096" s="55"/>
      <c r="L1096" s="55"/>
      <c r="M1096" s="55"/>
      <c r="N1096" s="55"/>
      <c r="O1096" s="55"/>
      <c r="P1096" s="55"/>
      <c r="Q1096" s="55"/>
      <c r="R1096" s="55"/>
      <c r="S1096" s="55"/>
      <c r="T1096" s="55"/>
      <c r="U1096" s="55"/>
      <c r="V1096" s="55"/>
      <c r="W1096" s="55"/>
      <c r="X1096" s="55"/>
      <c r="Y1096" s="55"/>
      <c r="Z1096" s="55"/>
      <c r="AA1096" s="55"/>
      <c r="AB1096" s="55"/>
      <c r="AC1096" s="55"/>
      <c r="AD1096" s="55"/>
      <c r="AE1096" s="55"/>
      <c r="AF1096" s="55"/>
      <c r="AG1096" s="55"/>
      <c r="AH1096" s="55"/>
      <c r="AI1096" s="55"/>
      <c r="AJ1096" s="55"/>
      <c r="AK1096" s="55"/>
      <c r="AL1096" s="55"/>
      <c r="AM1096" s="55"/>
      <c r="AN1096" s="55"/>
      <c r="AO1096" s="55"/>
      <c r="AP1096" s="55"/>
      <c r="AQ1096" s="55"/>
      <c r="AR1096" s="55"/>
      <c r="AS1096" s="55"/>
      <c r="AT1096" s="55"/>
      <c r="AU1096" s="55"/>
      <c r="AV1096" s="55"/>
      <c r="AW1096" s="55"/>
      <c r="AX1096" s="55"/>
      <c r="AY1096" s="55"/>
      <c r="AZ1096" s="55"/>
      <c r="BA1096" s="55"/>
      <c r="BB1096" s="55"/>
      <c r="BC1096" s="55"/>
      <c r="BD1096" s="55"/>
      <c r="BE1096" s="55"/>
      <c r="BF1096" s="55"/>
      <c r="BG1096" s="55"/>
      <c r="BH1096" s="55"/>
      <c r="BI1096" s="55"/>
      <c r="BJ1096" s="55"/>
      <c r="BK1096" s="55"/>
      <c r="BL1096" s="55"/>
      <c r="BM1096" s="55"/>
      <c r="BN1096" s="55"/>
      <c r="BO1096" s="55"/>
      <c r="BP1096" s="55"/>
      <c r="BQ1096" s="55"/>
      <c r="BR1096" s="55"/>
    </row>
    <row r="1097" spans="3:70" x14ac:dyDescent="0.4">
      <c r="C1097" s="55"/>
      <c r="D1097" s="55"/>
      <c r="E1097" s="55"/>
      <c r="F1097" s="55"/>
      <c r="G1097" s="55"/>
      <c r="H1097" s="55"/>
      <c r="I1097" s="55"/>
      <c r="J1097" s="55"/>
      <c r="K1097" s="55"/>
      <c r="L1097" s="55"/>
      <c r="M1097" s="55"/>
      <c r="N1097" s="55"/>
      <c r="O1097" s="55"/>
      <c r="P1097" s="55"/>
      <c r="Q1097" s="55"/>
      <c r="R1097" s="55"/>
      <c r="S1097" s="55"/>
      <c r="T1097" s="55"/>
      <c r="U1097" s="55"/>
      <c r="V1097" s="55"/>
      <c r="W1097" s="55"/>
      <c r="X1097" s="55"/>
      <c r="Y1097" s="55"/>
      <c r="Z1097" s="55"/>
      <c r="AA1097" s="55"/>
      <c r="AB1097" s="55"/>
      <c r="AC1097" s="55"/>
      <c r="AD1097" s="55"/>
      <c r="AE1097" s="55"/>
      <c r="AF1097" s="55"/>
      <c r="AG1097" s="55"/>
      <c r="AH1097" s="55"/>
      <c r="AI1097" s="55"/>
      <c r="AJ1097" s="55"/>
      <c r="AK1097" s="55"/>
      <c r="AL1097" s="55"/>
      <c r="AM1097" s="55"/>
      <c r="AN1097" s="55"/>
      <c r="AO1097" s="55"/>
      <c r="AP1097" s="55"/>
      <c r="AQ1097" s="55"/>
      <c r="AR1097" s="55"/>
      <c r="AS1097" s="55"/>
      <c r="AT1097" s="55"/>
      <c r="AU1097" s="55"/>
      <c r="AV1097" s="55"/>
      <c r="AW1097" s="55"/>
      <c r="AX1097" s="55"/>
      <c r="AY1097" s="55"/>
      <c r="AZ1097" s="55"/>
      <c r="BA1097" s="55"/>
      <c r="BB1097" s="55"/>
      <c r="BC1097" s="55"/>
      <c r="BD1097" s="55"/>
      <c r="BE1097" s="55"/>
      <c r="BF1097" s="55"/>
      <c r="BG1097" s="55"/>
      <c r="BH1097" s="55"/>
      <c r="BI1097" s="55"/>
      <c r="BJ1097" s="55"/>
      <c r="BK1097" s="55"/>
      <c r="BL1097" s="55"/>
      <c r="BM1097" s="55"/>
      <c r="BN1097" s="55"/>
      <c r="BO1097" s="55"/>
      <c r="BP1097" s="55"/>
      <c r="BQ1097" s="55"/>
      <c r="BR1097" s="55"/>
    </row>
    <row r="1098" spans="3:70" x14ac:dyDescent="0.4">
      <c r="C1098" s="55"/>
      <c r="D1098" s="55"/>
      <c r="E1098" s="55"/>
      <c r="F1098" s="55"/>
      <c r="G1098" s="55"/>
      <c r="H1098" s="55"/>
      <c r="I1098" s="55"/>
      <c r="J1098" s="55"/>
      <c r="K1098" s="55"/>
      <c r="L1098" s="55"/>
      <c r="M1098" s="55"/>
      <c r="N1098" s="55"/>
      <c r="O1098" s="55"/>
      <c r="P1098" s="55"/>
      <c r="Q1098" s="55"/>
      <c r="R1098" s="55"/>
      <c r="S1098" s="55"/>
      <c r="T1098" s="55"/>
      <c r="U1098" s="55"/>
      <c r="V1098" s="55"/>
      <c r="W1098" s="55"/>
      <c r="X1098" s="55"/>
      <c r="Y1098" s="55"/>
      <c r="Z1098" s="55"/>
      <c r="AA1098" s="55"/>
      <c r="AB1098" s="55"/>
      <c r="AC1098" s="55"/>
      <c r="AD1098" s="55"/>
      <c r="AE1098" s="55"/>
      <c r="AF1098" s="55"/>
      <c r="AG1098" s="55"/>
      <c r="AH1098" s="55"/>
      <c r="AI1098" s="55"/>
      <c r="AJ1098" s="55"/>
      <c r="AK1098" s="55"/>
      <c r="AL1098" s="55"/>
      <c r="AM1098" s="55"/>
      <c r="AN1098" s="55"/>
      <c r="AO1098" s="55"/>
      <c r="AP1098" s="55"/>
      <c r="AQ1098" s="55"/>
      <c r="AR1098" s="55"/>
      <c r="AS1098" s="55"/>
      <c r="AT1098" s="55"/>
      <c r="AU1098" s="55"/>
      <c r="AV1098" s="55"/>
      <c r="AW1098" s="55"/>
      <c r="AX1098" s="55"/>
      <c r="AY1098" s="55"/>
      <c r="AZ1098" s="55"/>
      <c r="BA1098" s="55"/>
      <c r="BB1098" s="55"/>
      <c r="BC1098" s="55"/>
      <c r="BD1098" s="55"/>
      <c r="BE1098" s="55"/>
      <c r="BF1098" s="55"/>
      <c r="BG1098" s="55"/>
      <c r="BH1098" s="55"/>
      <c r="BI1098" s="55"/>
      <c r="BJ1098" s="55"/>
      <c r="BK1098" s="55"/>
      <c r="BL1098" s="55"/>
      <c r="BM1098" s="55"/>
      <c r="BN1098" s="55"/>
      <c r="BO1098" s="55"/>
      <c r="BP1098" s="55"/>
      <c r="BQ1098" s="55"/>
      <c r="BR1098" s="55"/>
    </row>
    <row r="1099" spans="3:70" x14ac:dyDescent="0.4">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55"/>
      <c r="AM1099" s="55"/>
      <c r="AN1099" s="55"/>
      <c r="AO1099" s="55"/>
      <c r="AP1099" s="55"/>
      <c r="AQ1099" s="55"/>
      <c r="AR1099" s="55"/>
      <c r="AS1099" s="55"/>
      <c r="AT1099" s="55"/>
      <c r="AU1099" s="55"/>
      <c r="AV1099" s="55"/>
      <c r="AW1099" s="55"/>
      <c r="AX1099" s="55"/>
      <c r="AY1099" s="55"/>
      <c r="AZ1099" s="55"/>
      <c r="BA1099" s="55"/>
      <c r="BB1099" s="55"/>
      <c r="BC1099" s="55"/>
      <c r="BD1099" s="55"/>
      <c r="BE1099" s="55"/>
      <c r="BF1099" s="55"/>
      <c r="BG1099" s="55"/>
      <c r="BH1099" s="55"/>
      <c r="BI1099" s="55"/>
      <c r="BJ1099" s="55"/>
      <c r="BK1099" s="55"/>
      <c r="BL1099" s="55"/>
      <c r="BM1099" s="55"/>
      <c r="BN1099" s="55"/>
      <c r="BO1099" s="55"/>
      <c r="BP1099" s="55"/>
      <c r="BQ1099" s="55"/>
      <c r="BR1099" s="55"/>
    </row>
    <row r="1100" spans="3:70" x14ac:dyDescent="0.4">
      <c r="C1100" s="55"/>
      <c r="D1100" s="55"/>
      <c r="E1100" s="55"/>
      <c r="F1100" s="55"/>
      <c r="G1100" s="55"/>
      <c r="H1100" s="55"/>
      <c r="I1100" s="55"/>
      <c r="J1100" s="55"/>
      <c r="K1100" s="55"/>
      <c r="L1100" s="55"/>
      <c r="M1100" s="55"/>
      <c r="N1100" s="55"/>
      <c r="O1100" s="55"/>
      <c r="P1100" s="55"/>
      <c r="Q1100" s="55"/>
      <c r="R1100" s="55"/>
      <c r="S1100" s="55"/>
      <c r="T1100" s="55"/>
      <c r="U1100" s="55"/>
      <c r="V1100" s="55"/>
      <c r="W1100" s="55"/>
      <c r="X1100" s="55"/>
      <c r="Y1100" s="55"/>
      <c r="Z1100" s="55"/>
      <c r="AA1100" s="55"/>
      <c r="AB1100" s="55"/>
      <c r="AC1100" s="55"/>
      <c r="AD1100" s="55"/>
      <c r="AE1100" s="55"/>
      <c r="AF1100" s="55"/>
      <c r="AG1100" s="55"/>
      <c r="AH1100" s="55"/>
      <c r="AI1100" s="55"/>
      <c r="AJ1100" s="55"/>
      <c r="AK1100" s="55"/>
      <c r="AL1100" s="55"/>
      <c r="AM1100" s="55"/>
      <c r="AN1100" s="55"/>
      <c r="AO1100" s="55"/>
      <c r="AP1100" s="55"/>
      <c r="AQ1100" s="55"/>
      <c r="AR1100" s="55"/>
      <c r="AS1100" s="55"/>
      <c r="AT1100" s="55"/>
      <c r="AU1100" s="55"/>
      <c r="AV1100" s="55"/>
      <c r="AW1100" s="55"/>
      <c r="AX1100" s="55"/>
      <c r="AY1100" s="55"/>
      <c r="AZ1100" s="55"/>
      <c r="BA1100" s="55"/>
      <c r="BB1100" s="55"/>
      <c r="BC1100" s="55"/>
      <c r="BD1100" s="55"/>
      <c r="BE1100" s="55"/>
      <c r="BF1100" s="55"/>
      <c r="BG1100" s="55"/>
      <c r="BH1100" s="55"/>
      <c r="BI1100" s="55"/>
      <c r="BJ1100" s="55"/>
      <c r="BK1100" s="55"/>
      <c r="BL1100" s="55"/>
      <c r="BM1100" s="55"/>
      <c r="BN1100" s="55"/>
      <c r="BO1100" s="55"/>
      <c r="BP1100" s="55"/>
      <c r="BQ1100" s="55"/>
      <c r="BR1100" s="55"/>
    </row>
    <row r="1101" spans="3:70" x14ac:dyDescent="0.4">
      <c r="C1101" s="55"/>
      <c r="D1101" s="55"/>
      <c r="E1101" s="55"/>
      <c r="F1101" s="55"/>
      <c r="G1101" s="55"/>
      <c r="H1101" s="55"/>
      <c r="I1101" s="55"/>
      <c r="J1101" s="55"/>
      <c r="K1101" s="55"/>
      <c r="L1101" s="55"/>
      <c r="M1101" s="55"/>
      <c r="N1101" s="55"/>
      <c r="O1101" s="55"/>
      <c r="P1101" s="55"/>
      <c r="Q1101" s="55"/>
      <c r="R1101" s="55"/>
      <c r="S1101" s="55"/>
      <c r="T1101" s="55"/>
      <c r="U1101" s="55"/>
      <c r="V1101" s="55"/>
      <c r="W1101" s="55"/>
      <c r="X1101" s="55"/>
      <c r="Y1101" s="55"/>
      <c r="Z1101" s="55"/>
      <c r="AA1101" s="55"/>
      <c r="AB1101" s="55"/>
      <c r="AC1101" s="55"/>
      <c r="AD1101" s="55"/>
      <c r="AE1101" s="55"/>
      <c r="AF1101" s="55"/>
      <c r="AG1101" s="55"/>
      <c r="AH1101" s="55"/>
      <c r="AI1101" s="55"/>
      <c r="AJ1101" s="55"/>
      <c r="AK1101" s="55"/>
      <c r="AL1101" s="55"/>
      <c r="AM1101" s="55"/>
      <c r="AN1101" s="55"/>
      <c r="AO1101" s="55"/>
      <c r="AP1101" s="55"/>
      <c r="AQ1101" s="55"/>
      <c r="AR1101" s="55"/>
      <c r="AS1101" s="55"/>
      <c r="AT1101" s="55"/>
      <c r="AU1101" s="55"/>
      <c r="AV1101" s="55"/>
      <c r="AW1101" s="55"/>
      <c r="AX1101" s="55"/>
      <c r="AY1101" s="55"/>
      <c r="AZ1101" s="55"/>
      <c r="BA1101" s="55"/>
      <c r="BB1101" s="55"/>
      <c r="BC1101" s="55"/>
      <c r="BD1101" s="55"/>
      <c r="BE1101" s="55"/>
      <c r="BF1101" s="55"/>
      <c r="BG1101" s="55"/>
      <c r="BH1101" s="55"/>
      <c r="BI1101" s="55"/>
      <c r="BJ1101" s="55"/>
      <c r="BK1101" s="55"/>
      <c r="BL1101" s="55"/>
      <c r="BM1101" s="55"/>
      <c r="BN1101" s="55"/>
      <c r="BO1101" s="55"/>
      <c r="BP1101" s="55"/>
      <c r="BQ1101" s="55"/>
      <c r="BR1101" s="55"/>
    </row>
    <row r="1102" spans="3:70" x14ac:dyDescent="0.4">
      <c r="C1102" s="55"/>
      <c r="D1102" s="55"/>
      <c r="E1102" s="55"/>
      <c r="F1102" s="55"/>
      <c r="G1102" s="55"/>
      <c r="H1102" s="55"/>
      <c r="I1102" s="55"/>
      <c r="J1102" s="55"/>
      <c r="K1102" s="55"/>
      <c r="L1102" s="55"/>
      <c r="M1102" s="55"/>
      <c r="N1102" s="55"/>
      <c r="O1102" s="55"/>
      <c r="P1102" s="55"/>
      <c r="Q1102" s="55"/>
      <c r="R1102" s="55"/>
      <c r="S1102" s="55"/>
      <c r="T1102" s="55"/>
      <c r="U1102" s="55"/>
      <c r="V1102" s="55"/>
      <c r="W1102" s="55"/>
      <c r="X1102" s="55"/>
      <c r="Y1102" s="55"/>
      <c r="Z1102" s="55"/>
      <c r="AA1102" s="55"/>
      <c r="AB1102" s="55"/>
      <c r="AC1102" s="55"/>
      <c r="AD1102" s="55"/>
      <c r="AE1102" s="55"/>
      <c r="AF1102" s="55"/>
      <c r="AG1102" s="55"/>
      <c r="AH1102" s="55"/>
      <c r="AI1102" s="55"/>
      <c r="AJ1102" s="55"/>
      <c r="AK1102" s="55"/>
      <c r="AL1102" s="55"/>
      <c r="AM1102" s="55"/>
      <c r="AN1102" s="55"/>
      <c r="AO1102" s="55"/>
      <c r="AP1102" s="55"/>
      <c r="AQ1102" s="55"/>
      <c r="AR1102" s="55"/>
      <c r="AS1102" s="55"/>
      <c r="AT1102" s="55"/>
      <c r="AU1102" s="55"/>
      <c r="AV1102" s="55"/>
      <c r="AW1102" s="55"/>
      <c r="AX1102" s="55"/>
      <c r="AY1102" s="55"/>
      <c r="AZ1102" s="55"/>
      <c r="BA1102" s="55"/>
      <c r="BB1102" s="55"/>
      <c r="BC1102" s="55"/>
      <c r="BD1102" s="55"/>
      <c r="BE1102" s="55"/>
      <c r="BF1102" s="55"/>
      <c r="BG1102" s="55"/>
      <c r="BH1102" s="55"/>
      <c r="BI1102" s="55"/>
      <c r="BJ1102" s="55"/>
      <c r="BK1102" s="55"/>
      <c r="BL1102" s="55"/>
      <c r="BM1102" s="55"/>
      <c r="BN1102" s="55"/>
      <c r="BO1102" s="55"/>
      <c r="BP1102" s="55"/>
      <c r="BQ1102" s="55"/>
      <c r="BR1102" s="55"/>
    </row>
    <row r="1103" spans="3:70" x14ac:dyDescent="0.4">
      <c r="C1103" s="55"/>
      <c r="D1103" s="55"/>
      <c r="E1103" s="55"/>
      <c r="F1103" s="55"/>
      <c r="G1103" s="55"/>
      <c r="H1103" s="55"/>
      <c r="I1103" s="55"/>
      <c r="J1103" s="55"/>
      <c r="K1103" s="55"/>
      <c r="L1103" s="55"/>
      <c r="M1103" s="55"/>
      <c r="N1103" s="55"/>
      <c r="O1103" s="55"/>
      <c r="P1103" s="55"/>
      <c r="Q1103" s="55"/>
      <c r="R1103" s="55"/>
      <c r="S1103" s="55"/>
      <c r="T1103" s="55"/>
      <c r="U1103" s="55"/>
      <c r="V1103" s="55"/>
      <c r="W1103" s="55"/>
      <c r="X1103" s="55"/>
      <c r="Y1103" s="55"/>
      <c r="Z1103" s="55"/>
      <c r="AA1103" s="55"/>
      <c r="AB1103" s="55"/>
      <c r="AC1103" s="55"/>
      <c r="AD1103" s="55"/>
      <c r="AE1103" s="55"/>
      <c r="AF1103" s="55"/>
      <c r="AG1103" s="55"/>
      <c r="AH1103" s="55"/>
      <c r="AI1103" s="55"/>
      <c r="AJ1103" s="55"/>
      <c r="AK1103" s="55"/>
      <c r="AL1103" s="55"/>
      <c r="AM1103" s="55"/>
      <c r="AN1103" s="55"/>
      <c r="AO1103" s="55"/>
      <c r="AP1103" s="55"/>
      <c r="AQ1103" s="55"/>
      <c r="AR1103" s="55"/>
      <c r="AS1103" s="55"/>
      <c r="AT1103" s="55"/>
      <c r="AU1103" s="55"/>
      <c r="AV1103" s="55"/>
      <c r="AW1103" s="55"/>
      <c r="AX1103" s="55"/>
      <c r="AY1103" s="55"/>
      <c r="AZ1103" s="55"/>
      <c r="BA1103" s="55"/>
      <c r="BB1103" s="55"/>
      <c r="BC1103" s="55"/>
      <c r="BD1103" s="55"/>
      <c r="BE1103" s="55"/>
      <c r="BF1103" s="55"/>
      <c r="BG1103" s="55"/>
      <c r="BH1103" s="55"/>
      <c r="BI1103" s="55"/>
      <c r="BJ1103" s="55"/>
      <c r="BK1103" s="55"/>
      <c r="BL1103" s="55"/>
      <c r="BM1103" s="55"/>
      <c r="BN1103" s="55"/>
      <c r="BO1103" s="55"/>
      <c r="BP1103" s="55"/>
      <c r="BQ1103" s="55"/>
      <c r="BR1103" s="55"/>
    </row>
    <row r="1104" spans="3:70" x14ac:dyDescent="0.4">
      <c r="C1104" s="55"/>
      <c r="D1104" s="55"/>
      <c r="E1104" s="55"/>
      <c r="F1104" s="55"/>
      <c r="G1104" s="55"/>
      <c r="H1104" s="55"/>
      <c r="I1104" s="55"/>
      <c r="J1104" s="55"/>
      <c r="K1104" s="55"/>
      <c r="L1104" s="55"/>
      <c r="M1104" s="55"/>
      <c r="N1104" s="55"/>
      <c r="O1104" s="55"/>
      <c r="P1104" s="55"/>
      <c r="Q1104" s="55"/>
      <c r="R1104" s="55"/>
      <c r="S1104" s="55"/>
      <c r="T1104" s="55"/>
      <c r="U1104" s="55"/>
      <c r="V1104" s="55"/>
      <c r="W1104" s="55"/>
      <c r="X1104" s="55"/>
      <c r="Y1104" s="55"/>
      <c r="Z1104" s="55"/>
      <c r="AA1104" s="55"/>
      <c r="AB1104" s="55"/>
      <c r="AC1104" s="55"/>
      <c r="AD1104" s="55"/>
      <c r="AE1104" s="55"/>
      <c r="AF1104" s="55"/>
      <c r="AG1104" s="55"/>
      <c r="AH1104" s="55"/>
      <c r="AI1104" s="55"/>
      <c r="AJ1104" s="55"/>
      <c r="AK1104" s="55"/>
      <c r="AL1104" s="55"/>
      <c r="AM1104" s="55"/>
      <c r="AN1104" s="55"/>
      <c r="AO1104" s="55"/>
      <c r="AP1104" s="55"/>
      <c r="AQ1104" s="55"/>
      <c r="AR1104" s="55"/>
      <c r="AS1104" s="55"/>
      <c r="AT1104" s="55"/>
      <c r="AU1104" s="55"/>
      <c r="AV1104" s="55"/>
      <c r="AW1104" s="55"/>
      <c r="AX1104" s="55"/>
      <c r="AY1104" s="55"/>
      <c r="AZ1104" s="55"/>
      <c r="BA1104" s="55"/>
      <c r="BB1104" s="55"/>
      <c r="BC1104" s="55"/>
      <c r="BD1104" s="55"/>
      <c r="BE1104" s="55"/>
      <c r="BF1104" s="55"/>
      <c r="BG1104" s="55"/>
      <c r="BH1104" s="55"/>
      <c r="BI1104" s="55"/>
      <c r="BJ1104" s="55"/>
      <c r="BK1104" s="55"/>
      <c r="BL1104" s="55"/>
      <c r="BM1104" s="55"/>
      <c r="BN1104" s="55"/>
      <c r="BO1104" s="55"/>
      <c r="BP1104" s="55"/>
      <c r="BQ1104" s="55"/>
      <c r="BR1104" s="55"/>
    </row>
    <row r="1105" spans="3:70" x14ac:dyDescent="0.4">
      <c r="C1105" s="55"/>
      <c r="D1105" s="55"/>
      <c r="E1105" s="55"/>
      <c r="F1105" s="55"/>
      <c r="G1105" s="55"/>
      <c r="H1105" s="55"/>
      <c r="I1105" s="55"/>
      <c r="J1105" s="55"/>
      <c r="K1105" s="55"/>
      <c r="L1105" s="55"/>
      <c r="M1105" s="55"/>
      <c r="N1105" s="55"/>
      <c r="O1105" s="55"/>
      <c r="P1105" s="55"/>
      <c r="Q1105" s="55"/>
      <c r="R1105" s="55"/>
      <c r="S1105" s="55"/>
      <c r="T1105" s="55"/>
      <c r="U1105" s="55"/>
      <c r="V1105" s="55"/>
      <c r="W1105" s="55"/>
      <c r="X1105" s="55"/>
      <c r="Y1105" s="55"/>
      <c r="Z1105" s="55"/>
      <c r="AA1105" s="55"/>
      <c r="AB1105" s="55"/>
      <c r="AC1105" s="55"/>
      <c r="AD1105" s="55"/>
      <c r="AE1105" s="55"/>
      <c r="AF1105" s="55"/>
      <c r="AG1105" s="55"/>
      <c r="AH1105" s="55"/>
      <c r="AI1105" s="55"/>
      <c r="AJ1105" s="55"/>
      <c r="AK1105" s="55"/>
      <c r="AL1105" s="55"/>
      <c r="AM1105" s="55"/>
      <c r="AN1105" s="55"/>
      <c r="AO1105" s="55"/>
      <c r="AP1105" s="55"/>
      <c r="AQ1105" s="55"/>
      <c r="AR1105" s="55"/>
      <c r="AS1105" s="55"/>
      <c r="AT1105" s="55"/>
      <c r="AU1105" s="55"/>
      <c r="AV1105" s="55"/>
      <c r="AW1105" s="55"/>
      <c r="AX1105" s="55"/>
      <c r="AY1105" s="55"/>
      <c r="AZ1105" s="55"/>
      <c r="BA1105" s="55"/>
      <c r="BB1105" s="55"/>
      <c r="BC1105" s="55"/>
      <c r="BD1105" s="55"/>
      <c r="BE1105" s="55"/>
      <c r="BF1105" s="55"/>
      <c r="BG1105" s="55"/>
      <c r="BH1105" s="55"/>
      <c r="BI1105" s="55"/>
      <c r="BJ1105" s="55"/>
      <c r="BK1105" s="55"/>
      <c r="BL1105" s="55"/>
      <c r="BM1105" s="55"/>
      <c r="BN1105" s="55"/>
      <c r="BO1105" s="55"/>
      <c r="BP1105" s="55"/>
      <c r="BQ1105" s="55"/>
      <c r="BR1105" s="55"/>
    </row>
    <row r="1106" spans="3:70" x14ac:dyDescent="0.4">
      <c r="C1106" s="55"/>
      <c r="D1106" s="55"/>
      <c r="E1106" s="55"/>
      <c r="F1106" s="55"/>
      <c r="G1106" s="55"/>
      <c r="H1106" s="55"/>
      <c r="I1106" s="55"/>
      <c r="J1106" s="55"/>
      <c r="K1106" s="55"/>
      <c r="L1106" s="55"/>
      <c r="M1106" s="55"/>
      <c r="N1106" s="55"/>
      <c r="O1106" s="55"/>
      <c r="P1106" s="55"/>
      <c r="Q1106" s="55"/>
      <c r="R1106" s="55"/>
      <c r="S1106" s="55"/>
      <c r="T1106" s="55"/>
      <c r="U1106" s="55"/>
      <c r="V1106" s="55"/>
      <c r="W1106" s="55"/>
      <c r="X1106" s="55"/>
      <c r="Y1106" s="55"/>
      <c r="Z1106" s="55"/>
      <c r="AA1106" s="55"/>
      <c r="AB1106" s="55"/>
      <c r="AC1106" s="55"/>
      <c r="AD1106" s="55"/>
      <c r="AE1106" s="55"/>
      <c r="AF1106" s="55"/>
      <c r="AG1106" s="55"/>
      <c r="AH1106" s="55"/>
      <c r="AI1106" s="55"/>
      <c r="AJ1106" s="55"/>
      <c r="AK1106" s="55"/>
      <c r="AL1106" s="55"/>
      <c r="AM1106" s="55"/>
      <c r="AN1106" s="55"/>
      <c r="AO1106" s="55"/>
      <c r="AP1106" s="55"/>
      <c r="AQ1106" s="55"/>
      <c r="AR1106" s="55"/>
      <c r="AS1106" s="55"/>
      <c r="AT1106" s="55"/>
      <c r="AU1106" s="55"/>
      <c r="AV1106" s="55"/>
      <c r="AW1106" s="55"/>
      <c r="AX1106" s="55"/>
      <c r="AY1106" s="55"/>
      <c r="AZ1106" s="55"/>
      <c r="BA1106" s="55"/>
      <c r="BB1106" s="55"/>
      <c r="BC1106" s="55"/>
      <c r="BD1106" s="55"/>
      <c r="BE1106" s="55"/>
      <c r="BF1106" s="55"/>
      <c r="BG1106" s="55"/>
      <c r="BH1106" s="55"/>
      <c r="BI1106" s="55"/>
      <c r="BJ1106" s="55"/>
      <c r="BK1106" s="55"/>
      <c r="BL1106" s="55"/>
      <c r="BM1106" s="55"/>
      <c r="BN1106" s="55"/>
      <c r="BO1106" s="55"/>
      <c r="BP1106" s="55"/>
      <c r="BQ1106" s="55"/>
      <c r="BR1106" s="55"/>
    </row>
    <row r="1107" spans="3:70" x14ac:dyDescent="0.4">
      <c r="C1107" s="55"/>
      <c r="D1107" s="55"/>
      <c r="E1107" s="55"/>
      <c r="F1107" s="55"/>
      <c r="G1107" s="55"/>
      <c r="H1107" s="55"/>
      <c r="I1107" s="55"/>
      <c r="J1107" s="55"/>
      <c r="K1107" s="55"/>
      <c r="L1107" s="55"/>
      <c r="M1107" s="55"/>
      <c r="N1107" s="55"/>
      <c r="O1107" s="55"/>
      <c r="P1107" s="55"/>
      <c r="Q1107" s="55"/>
      <c r="R1107" s="55"/>
      <c r="S1107" s="55"/>
      <c r="T1107" s="55"/>
      <c r="U1107" s="55"/>
      <c r="V1107" s="55"/>
      <c r="W1107" s="55"/>
      <c r="X1107" s="55"/>
      <c r="Y1107" s="55"/>
      <c r="Z1107" s="55"/>
      <c r="AA1107" s="55"/>
      <c r="AB1107" s="55"/>
      <c r="AC1107" s="55"/>
      <c r="AD1107" s="55"/>
      <c r="AE1107" s="55"/>
      <c r="AF1107" s="55"/>
      <c r="AG1107" s="55"/>
      <c r="AH1107" s="55"/>
      <c r="AI1107" s="55"/>
      <c r="AJ1107" s="55"/>
      <c r="AK1107" s="55"/>
      <c r="AL1107" s="55"/>
      <c r="AM1107" s="55"/>
      <c r="AN1107" s="55"/>
      <c r="AO1107" s="55"/>
      <c r="AP1107" s="55"/>
      <c r="AQ1107" s="55"/>
      <c r="AR1107" s="55"/>
      <c r="AS1107" s="55"/>
      <c r="AT1107" s="55"/>
      <c r="AU1107" s="55"/>
      <c r="AV1107" s="55"/>
      <c r="AW1107" s="55"/>
      <c r="AX1107" s="55"/>
      <c r="AY1107" s="55"/>
      <c r="AZ1107" s="55"/>
      <c r="BA1107" s="55"/>
      <c r="BB1107" s="55"/>
      <c r="BC1107" s="55"/>
      <c r="BD1107" s="55"/>
      <c r="BE1107" s="55"/>
      <c r="BF1107" s="55"/>
      <c r="BG1107" s="55"/>
      <c r="BH1107" s="55"/>
      <c r="BI1107" s="55"/>
      <c r="BJ1107" s="55"/>
      <c r="BK1107" s="55"/>
      <c r="BL1107" s="55"/>
      <c r="BM1107" s="55"/>
      <c r="BN1107" s="55"/>
      <c r="BO1107" s="55"/>
      <c r="BP1107" s="55"/>
      <c r="BQ1107" s="55"/>
      <c r="BR1107" s="55"/>
    </row>
    <row r="1108" spans="3:70" x14ac:dyDescent="0.4">
      <c r="C1108" s="55"/>
      <c r="D1108" s="55"/>
      <c r="E1108" s="55"/>
      <c r="F1108" s="55"/>
      <c r="G1108" s="55"/>
      <c r="H1108" s="55"/>
      <c r="I1108" s="55"/>
      <c r="J1108" s="55"/>
      <c r="K1108" s="55"/>
      <c r="L1108" s="55"/>
      <c r="M1108" s="55"/>
      <c r="N1108" s="55"/>
      <c r="O1108" s="55"/>
      <c r="P1108" s="55"/>
      <c r="Q1108" s="55"/>
      <c r="R1108" s="55"/>
      <c r="S1108" s="55"/>
      <c r="T1108" s="55"/>
      <c r="U1108" s="55"/>
      <c r="V1108" s="55"/>
      <c r="W1108" s="55"/>
      <c r="X1108" s="55"/>
      <c r="Y1108" s="55"/>
      <c r="Z1108" s="55"/>
      <c r="AA1108" s="55"/>
      <c r="AB1108" s="55"/>
      <c r="AC1108" s="55"/>
      <c r="AD1108" s="55"/>
      <c r="AE1108" s="55"/>
      <c r="AF1108" s="55"/>
      <c r="AG1108" s="55"/>
      <c r="AH1108" s="55"/>
      <c r="AI1108" s="55"/>
      <c r="AJ1108" s="55"/>
      <c r="AK1108" s="55"/>
      <c r="AL1108" s="55"/>
      <c r="AM1108" s="55"/>
      <c r="AN1108" s="55"/>
      <c r="AO1108" s="55"/>
      <c r="AP1108" s="55"/>
      <c r="AQ1108" s="55"/>
      <c r="AR1108" s="55"/>
      <c r="AS1108" s="55"/>
      <c r="AT1108" s="55"/>
      <c r="AU1108" s="55"/>
      <c r="AV1108" s="55"/>
      <c r="AW1108" s="55"/>
      <c r="AX1108" s="55"/>
      <c r="AY1108" s="55"/>
      <c r="AZ1108" s="55"/>
      <c r="BA1108" s="55"/>
      <c r="BB1108" s="55"/>
      <c r="BC1108" s="55"/>
      <c r="BD1108" s="55"/>
      <c r="BE1108" s="55"/>
      <c r="BF1108" s="55"/>
      <c r="BG1108" s="55"/>
      <c r="BH1108" s="55"/>
      <c r="BI1108" s="55"/>
      <c r="BJ1108" s="55"/>
      <c r="BK1108" s="55"/>
      <c r="BL1108" s="55"/>
      <c r="BM1108" s="55"/>
      <c r="BN1108" s="55"/>
      <c r="BO1108" s="55"/>
      <c r="BP1108" s="55"/>
      <c r="BQ1108" s="55"/>
      <c r="BR1108" s="55"/>
    </row>
    <row r="1109" spans="3:70" x14ac:dyDescent="0.4">
      <c r="C1109" s="55"/>
      <c r="D1109" s="55"/>
      <c r="E1109" s="55"/>
      <c r="F1109" s="55"/>
      <c r="G1109" s="55"/>
      <c r="H1109" s="55"/>
      <c r="I1109" s="55"/>
      <c r="J1109" s="55"/>
      <c r="K1109" s="55"/>
      <c r="L1109" s="55"/>
      <c r="M1109" s="55"/>
      <c r="N1109" s="55"/>
      <c r="O1109" s="55"/>
      <c r="P1109" s="55"/>
      <c r="Q1109" s="55"/>
      <c r="R1109" s="55"/>
      <c r="S1109" s="55"/>
      <c r="T1109" s="55"/>
      <c r="U1109" s="55"/>
      <c r="V1109" s="55"/>
      <c r="W1109" s="55"/>
      <c r="X1109" s="55"/>
      <c r="Y1109" s="55"/>
      <c r="Z1109" s="55"/>
      <c r="AA1109" s="55"/>
      <c r="AB1109" s="55"/>
      <c r="AC1109" s="55"/>
      <c r="AD1109" s="55"/>
      <c r="AE1109" s="55"/>
      <c r="AF1109" s="55"/>
      <c r="AG1109" s="55"/>
      <c r="AH1109" s="55"/>
      <c r="AI1109" s="55"/>
      <c r="AJ1109" s="55"/>
      <c r="AK1109" s="55"/>
      <c r="AL1109" s="55"/>
      <c r="AM1109" s="55"/>
      <c r="AN1109" s="55"/>
      <c r="AO1109" s="55"/>
      <c r="AP1109" s="55"/>
      <c r="AQ1109" s="55"/>
      <c r="AR1109" s="55"/>
      <c r="AS1109" s="55"/>
      <c r="AT1109" s="55"/>
      <c r="AU1109" s="55"/>
      <c r="AV1109" s="55"/>
      <c r="AW1109" s="55"/>
      <c r="AX1109" s="55"/>
      <c r="AY1109" s="55"/>
      <c r="AZ1109" s="55"/>
      <c r="BA1109" s="55"/>
      <c r="BB1109" s="55"/>
      <c r="BC1109" s="55"/>
      <c r="BD1109" s="55"/>
      <c r="BE1109" s="55"/>
      <c r="BF1109" s="55"/>
      <c r="BG1109" s="55"/>
      <c r="BH1109" s="55"/>
      <c r="BI1109" s="55"/>
      <c r="BJ1109" s="55"/>
      <c r="BK1109" s="55"/>
      <c r="BL1109" s="55"/>
      <c r="BM1109" s="55"/>
      <c r="BN1109" s="55"/>
      <c r="BO1109" s="55"/>
      <c r="BP1109" s="55"/>
      <c r="BQ1109" s="55"/>
      <c r="BR1109" s="55"/>
    </row>
    <row r="1110" spans="3:70" x14ac:dyDescent="0.4">
      <c r="C1110" s="55"/>
      <c r="D1110" s="55"/>
      <c r="E1110" s="55"/>
      <c r="F1110" s="55"/>
      <c r="G1110" s="55"/>
      <c r="H1110" s="55"/>
      <c r="I1110" s="55"/>
      <c r="J1110" s="55"/>
      <c r="K1110" s="55"/>
      <c r="L1110" s="55"/>
      <c r="M1110" s="55"/>
      <c r="N1110" s="55"/>
      <c r="O1110" s="55"/>
      <c r="P1110" s="55"/>
      <c r="Q1110" s="55"/>
      <c r="R1110" s="55"/>
      <c r="S1110" s="55"/>
      <c r="T1110" s="55"/>
      <c r="U1110" s="55"/>
      <c r="V1110" s="55"/>
      <c r="W1110" s="55"/>
      <c r="X1110" s="55"/>
      <c r="Y1110" s="55"/>
      <c r="Z1110" s="55"/>
      <c r="AA1110" s="55"/>
      <c r="AB1110" s="55"/>
      <c r="AC1110" s="55"/>
      <c r="AD1110" s="55"/>
      <c r="AE1110" s="55"/>
      <c r="AF1110" s="55"/>
      <c r="AG1110" s="55"/>
      <c r="AH1110" s="55"/>
      <c r="AI1110" s="55"/>
      <c r="AJ1110" s="55"/>
      <c r="AK1110" s="55"/>
      <c r="AL1110" s="55"/>
      <c r="AM1110" s="55"/>
      <c r="AN1110" s="55"/>
      <c r="AO1110" s="55"/>
      <c r="AP1110" s="55"/>
      <c r="AQ1110" s="55"/>
      <c r="AR1110" s="55"/>
      <c r="AS1110" s="55"/>
      <c r="AT1110" s="55"/>
      <c r="AU1110" s="55"/>
      <c r="AV1110" s="55"/>
      <c r="AW1110" s="55"/>
      <c r="AX1110" s="55"/>
      <c r="AY1110" s="55"/>
      <c r="AZ1110" s="55"/>
      <c r="BA1110" s="55"/>
      <c r="BB1110" s="55"/>
      <c r="BC1110" s="55"/>
      <c r="BD1110" s="55"/>
      <c r="BE1110" s="55"/>
      <c r="BF1110" s="55"/>
      <c r="BG1110" s="55"/>
      <c r="BH1110" s="55"/>
      <c r="BI1110" s="55"/>
      <c r="BJ1110" s="55"/>
      <c r="BK1110" s="55"/>
      <c r="BL1110" s="55"/>
      <c r="BM1110" s="55"/>
      <c r="BN1110" s="55"/>
      <c r="BO1110" s="55"/>
      <c r="BP1110" s="55"/>
      <c r="BQ1110" s="55"/>
      <c r="BR1110" s="55"/>
    </row>
    <row r="1111" spans="3:70" x14ac:dyDescent="0.4">
      <c r="C1111" s="55"/>
      <c r="D1111" s="55"/>
      <c r="E1111" s="55"/>
      <c r="F1111" s="55"/>
      <c r="G1111" s="55"/>
      <c r="H1111" s="55"/>
      <c r="I1111" s="55"/>
      <c r="J1111" s="55"/>
      <c r="K1111" s="55"/>
      <c r="L1111" s="55"/>
      <c r="M1111" s="55"/>
      <c r="N1111" s="55"/>
      <c r="O1111" s="55"/>
      <c r="P1111" s="55"/>
      <c r="Q1111" s="55"/>
      <c r="R1111" s="55"/>
      <c r="S1111" s="55"/>
      <c r="T1111" s="55"/>
      <c r="U1111" s="55"/>
      <c r="V1111" s="55"/>
      <c r="W1111" s="55"/>
      <c r="X1111" s="55"/>
      <c r="Y1111" s="55"/>
      <c r="Z1111" s="55"/>
      <c r="AA1111" s="55"/>
      <c r="AB1111" s="55"/>
      <c r="AC1111" s="55"/>
      <c r="AD1111" s="55"/>
      <c r="AE1111" s="55"/>
      <c r="AF1111" s="55"/>
      <c r="AG1111" s="55"/>
      <c r="AH1111" s="55"/>
      <c r="AI1111" s="55"/>
      <c r="AJ1111" s="55"/>
      <c r="AK1111" s="55"/>
      <c r="AL1111" s="55"/>
      <c r="AM1111" s="55"/>
      <c r="AN1111" s="55"/>
      <c r="AO1111" s="55"/>
      <c r="AP1111" s="55"/>
      <c r="AQ1111" s="55"/>
      <c r="AR1111" s="55"/>
      <c r="AS1111" s="55"/>
      <c r="AT1111" s="55"/>
      <c r="AU1111" s="55"/>
      <c r="AV1111" s="55"/>
      <c r="AW1111" s="55"/>
      <c r="AX1111" s="55"/>
      <c r="AY1111" s="55"/>
      <c r="AZ1111" s="55"/>
      <c r="BA1111" s="55"/>
      <c r="BB1111" s="55"/>
      <c r="BC1111" s="55"/>
      <c r="BD1111" s="55"/>
      <c r="BE1111" s="55"/>
      <c r="BF1111" s="55"/>
      <c r="BG1111" s="55"/>
      <c r="BH1111" s="55"/>
      <c r="BI1111" s="55"/>
      <c r="BJ1111" s="55"/>
      <c r="BK1111" s="55"/>
      <c r="BL1111" s="55"/>
      <c r="BM1111" s="55"/>
      <c r="BN1111" s="55"/>
      <c r="BO1111" s="55"/>
      <c r="BP1111" s="55"/>
      <c r="BQ1111" s="55"/>
      <c r="BR1111" s="55"/>
    </row>
    <row r="1112" spans="3:70" x14ac:dyDescent="0.4">
      <c r="C1112" s="55"/>
      <c r="D1112" s="55"/>
      <c r="E1112" s="55"/>
      <c r="F1112" s="55"/>
      <c r="G1112" s="55"/>
      <c r="H1112" s="55"/>
      <c r="I1112" s="55"/>
      <c r="J1112" s="55"/>
      <c r="K1112" s="55"/>
      <c r="L1112" s="55"/>
      <c r="M1112" s="55"/>
      <c r="N1112" s="55"/>
      <c r="O1112" s="55"/>
      <c r="P1112" s="55"/>
      <c r="Q1112" s="55"/>
      <c r="R1112" s="55"/>
      <c r="S1112" s="55"/>
      <c r="T1112" s="55"/>
      <c r="U1112" s="55"/>
      <c r="V1112" s="55"/>
      <c r="W1112" s="55"/>
      <c r="X1112" s="55"/>
      <c r="Y1112" s="55"/>
      <c r="Z1112" s="55"/>
      <c r="AA1112" s="55"/>
      <c r="AB1112" s="55"/>
      <c r="AC1112" s="55"/>
      <c r="AD1112" s="55"/>
      <c r="AE1112" s="55"/>
      <c r="AF1112" s="55"/>
      <c r="AG1112" s="55"/>
      <c r="AH1112" s="55"/>
      <c r="AI1112" s="55"/>
      <c r="AJ1112" s="55"/>
      <c r="AK1112" s="55"/>
      <c r="AL1112" s="55"/>
      <c r="AM1112" s="55"/>
      <c r="AN1112" s="55"/>
      <c r="AO1112" s="55"/>
      <c r="AP1112" s="55"/>
      <c r="AQ1112" s="55"/>
      <c r="AR1112" s="55"/>
      <c r="AS1112" s="55"/>
      <c r="AT1112" s="55"/>
      <c r="AU1112" s="55"/>
      <c r="AV1112" s="55"/>
      <c r="AW1112" s="55"/>
      <c r="AX1112" s="55"/>
      <c r="AY1112" s="55"/>
      <c r="AZ1112" s="55"/>
      <c r="BA1112" s="55"/>
      <c r="BB1112" s="55"/>
      <c r="BC1112" s="55"/>
      <c r="BD1112" s="55"/>
      <c r="BE1112" s="55"/>
      <c r="BF1112" s="55"/>
      <c r="BG1112" s="55"/>
      <c r="BH1112" s="55"/>
      <c r="BI1112" s="55"/>
      <c r="BJ1112" s="55"/>
      <c r="BK1112" s="55"/>
      <c r="BL1112" s="55"/>
      <c r="BM1112" s="55"/>
      <c r="BN1112" s="55"/>
      <c r="BO1112" s="55"/>
      <c r="BP1112" s="55"/>
      <c r="BQ1112" s="55"/>
      <c r="BR1112" s="55"/>
    </row>
    <row r="1113" spans="3:70" x14ac:dyDescent="0.4">
      <c r="C1113" s="55"/>
      <c r="D1113" s="55"/>
      <c r="E1113" s="55"/>
      <c r="F1113" s="55"/>
      <c r="G1113" s="55"/>
      <c r="H1113" s="55"/>
      <c r="I1113" s="55"/>
      <c r="J1113" s="55"/>
      <c r="K1113" s="55"/>
      <c r="L1113" s="55"/>
      <c r="M1113" s="55"/>
      <c r="N1113" s="55"/>
      <c r="O1113" s="55"/>
      <c r="P1113" s="55"/>
      <c r="Q1113" s="55"/>
      <c r="R1113" s="55"/>
      <c r="S1113" s="55"/>
      <c r="T1113" s="55"/>
      <c r="U1113" s="55"/>
      <c r="V1113" s="55"/>
      <c r="W1113" s="55"/>
      <c r="X1113" s="55"/>
      <c r="Y1113" s="55"/>
      <c r="Z1113" s="55"/>
      <c r="AA1113" s="55"/>
      <c r="AB1113" s="55"/>
      <c r="AC1113" s="55"/>
      <c r="AD1113" s="55"/>
      <c r="AE1113" s="55"/>
      <c r="AF1113" s="55"/>
      <c r="AG1113" s="55"/>
      <c r="AH1113" s="55"/>
      <c r="AI1113" s="55"/>
      <c r="AJ1113" s="55"/>
      <c r="AK1113" s="55"/>
      <c r="AL1113" s="55"/>
      <c r="AM1113" s="55"/>
      <c r="AN1113" s="55"/>
      <c r="AO1113" s="55"/>
      <c r="AP1113" s="55"/>
      <c r="AQ1113" s="55"/>
      <c r="AR1113" s="55"/>
      <c r="AS1113" s="55"/>
      <c r="AT1113" s="55"/>
      <c r="AU1113" s="55"/>
      <c r="AV1113" s="55"/>
      <c r="AW1113" s="55"/>
      <c r="AX1113" s="55"/>
      <c r="AY1113" s="55"/>
      <c r="AZ1113" s="55"/>
      <c r="BA1113" s="55"/>
      <c r="BB1113" s="55"/>
      <c r="BC1113" s="55"/>
      <c r="BD1113" s="55"/>
      <c r="BE1113" s="55"/>
      <c r="BF1113" s="55"/>
      <c r="BG1113" s="55"/>
      <c r="BH1113" s="55"/>
      <c r="BI1113" s="55"/>
      <c r="BJ1113" s="55"/>
      <c r="BK1113" s="55"/>
      <c r="BL1113" s="55"/>
      <c r="BM1113" s="55"/>
      <c r="BN1113" s="55"/>
      <c r="BO1113" s="55"/>
      <c r="BP1113" s="55"/>
      <c r="BQ1113" s="55"/>
      <c r="BR1113" s="55"/>
    </row>
    <row r="1114" spans="3:70" x14ac:dyDescent="0.4">
      <c r="C1114" s="55"/>
      <c r="D1114" s="55"/>
      <c r="E1114" s="55"/>
      <c r="F1114" s="55"/>
      <c r="G1114" s="55"/>
      <c r="H1114" s="55"/>
      <c r="I1114" s="55"/>
      <c r="J1114" s="55"/>
      <c r="K1114" s="55"/>
      <c r="L1114" s="55"/>
      <c r="M1114" s="55"/>
      <c r="N1114" s="55"/>
      <c r="O1114" s="55"/>
      <c r="P1114" s="55"/>
      <c r="Q1114" s="55"/>
      <c r="R1114" s="55"/>
      <c r="S1114" s="55"/>
      <c r="T1114" s="55"/>
      <c r="U1114" s="55"/>
      <c r="V1114" s="55"/>
      <c r="W1114" s="55"/>
      <c r="X1114" s="55"/>
      <c r="Y1114" s="55"/>
      <c r="Z1114" s="55"/>
      <c r="AA1114" s="55"/>
      <c r="AB1114" s="55"/>
      <c r="AC1114" s="55"/>
      <c r="AD1114" s="55"/>
      <c r="AE1114" s="55"/>
      <c r="AF1114" s="55"/>
      <c r="AG1114" s="55"/>
      <c r="AH1114" s="55"/>
      <c r="AI1114" s="55"/>
      <c r="AJ1114" s="55"/>
      <c r="AK1114" s="55"/>
      <c r="AL1114" s="55"/>
      <c r="AM1114" s="55"/>
      <c r="AN1114" s="55"/>
      <c r="AO1114" s="55"/>
      <c r="AP1114" s="55"/>
      <c r="AQ1114" s="55"/>
      <c r="AR1114" s="55"/>
      <c r="AS1114" s="55"/>
      <c r="AT1114" s="55"/>
      <c r="AU1114" s="55"/>
      <c r="AV1114" s="55"/>
      <c r="AW1114" s="55"/>
      <c r="AX1114" s="55"/>
      <c r="AY1114" s="55"/>
      <c r="AZ1114" s="55"/>
      <c r="BA1114" s="55"/>
      <c r="BB1114" s="55"/>
      <c r="BC1114" s="55"/>
      <c r="BD1114" s="55"/>
      <c r="BE1114" s="55"/>
      <c r="BF1114" s="55"/>
      <c r="BG1114" s="55"/>
      <c r="BH1114" s="55"/>
      <c r="BI1114" s="55"/>
      <c r="BJ1114" s="55"/>
      <c r="BK1114" s="55"/>
      <c r="BL1114" s="55"/>
      <c r="BM1114" s="55"/>
      <c r="BN1114" s="55"/>
      <c r="BO1114" s="55"/>
      <c r="BP1114" s="55"/>
      <c r="BQ1114" s="55"/>
      <c r="BR1114" s="55"/>
    </row>
    <row r="1115" spans="3:70" x14ac:dyDescent="0.4">
      <c r="C1115" s="55"/>
      <c r="D1115" s="55"/>
      <c r="E1115" s="55"/>
      <c r="F1115" s="55"/>
      <c r="G1115" s="55"/>
      <c r="H1115" s="55"/>
      <c r="I1115" s="55"/>
      <c r="J1115" s="55"/>
      <c r="K1115" s="55"/>
      <c r="L1115" s="55"/>
      <c r="M1115" s="55"/>
      <c r="N1115" s="55"/>
      <c r="O1115" s="55"/>
      <c r="P1115" s="55"/>
      <c r="Q1115" s="55"/>
      <c r="R1115" s="55"/>
      <c r="S1115" s="55"/>
      <c r="T1115" s="55"/>
      <c r="U1115" s="55"/>
      <c r="V1115" s="55"/>
      <c r="W1115" s="55"/>
      <c r="X1115" s="55"/>
      <c r="Y1115" s="55"/>
      <c r="Z1115" s="55"/>
      <c r="AA1115" s="55"/>
      <c r="AB1115" s="55"/>
      <c r="AC1115" s="55"/>
      <c r="AD1115" s="55"/>
      <c r="AE1115" s="55"/>
      <c r="AF1115" s="55"/>
      <c r="AG1115" s="55"/>
      <c r="AH1115" s="55"/>
      <c r="AI1115" s="55"/>
      <c r="AJ1115" s="55"/>
      <c r="AK1115" s="55"/>
      <c r="AL1115" s="55"/>
      <c r="AM1115" s="55"/>
      <c r="AN1115" s="55"/>
      <c r="AO1115" s="55"/>
      <c r="AP1115" s="55"/>
      <c r="AQ1115" s="55"/>
      <c r="AR1115" s="55"/>
      <c r="AS1115" s="55"/>
      <c r="AT1115" s="55"/>
      <c r="AU1115" s="55"/>
      <c r="AV1115" s="55"/>
      <c r="AW1115" s="55"/>
      <c r="AX1115" s="55"/>
      <c r="AY1115" s="55"/>
      <c r="AZ1115" s="55"/>
      <c r="BA1115" s="55"/>
      <c r="BB1115" s="55"/>
      <c r="BC1115" s="55"/>
      <c r="BD1115" s="55"/>
      <c r="BE1115" s="55"/>
      <c r="BF1115" s="55"/>
      <c r="BG1115" s="55"/>
      <c r="BH1115" s="55"/>
      <c r="BI1115" s="55"/>
      <c r="BJ1115" s="55"/>
      <c r="BK1115" s="55"/>
      <c r="BL1115" s="55"/>
      <c r="BM1115" s="55"/>
      <c r="BN1115" s="55"/>
      <c r="BO1115" s="55"/>
      <c r="BP1115" s="55"/>
      <c r="BQ1115" s="55"/>
      <c r="BR1115" s="55"/>
    </row>
    <row r="1116" spans="3:70" x14ac:dyDescent="0.4">
      <c r="C1116" s="55"/>
      <c r="D1116" s="55"/>
      <c r="E1116" s="55"/>
      <c r="F1116" s="55"/>
      <c r="G1116" s="55"/>
      <c r="H1116" s="55"/>
      <c r="I1116" s="55"/>
      <c r="J1116" s="55"/>
      <c r="K1116" s="55"/>
      <c r="L1116" s="55"/>
      <c r="M1116" s="55"/>
      <c r="N1116" s="55"/>
      <c r="O1116" s="55"/>
      <c r="P1116" s="55"/>
      <c r="Q1116" s="55"/>
      <c r="R1116" s="55"/>
      <c r="S1116" s="55"/>
      <c r="T1116" s="55"/>
      <c r="U1116" s="55"/>
      <c r="V1116" s="55"/>
      <c r="W1116" s="55"/>
      <c r="X1116" s="55"/>
      <c r="Y1116" s="55"/>
      <c r="Z1116" s="55"/>
      <c r="AA1116" s="55"/>
      <c r="AB1116" s="55"/>
      <c r="AC1116" s="55"/>
      <c r="AD1116" s="55"/>
      <c r="AE1116" s="55"/>
      <c r="AF1116" s="55"/>
      <c r="AG1116" s="55"/>
      <c r="AH1116" s="55"/>
      <c r="AI1116" s="55"/>
      <c r="AJ1116" s="55"/>
      <c r="AK1116" s="55"/>
      <c r="AL1116" s="55"/>
      <c r="AM1116" s="55"/>
      <c r="AN1116" s="55"/>
      <c r="AO1116" s="55"/>
      <c r="AP1116" s="55"/>
      <c r="AQ1116" s="55"/>
      <c r="AR1116" s="55"/>
      <c r="AS1116" s="55"/>
      <c r="AT1116" s="55"/>
      <c r="AU1116" s="55"/>
      <c r="AV1116" s="55"/>
      <c r="AW1116" s="55"/>
      <c r="AX1116" s="55"/>
      <c r="AY1116" s="55"/>
      <c r="AZ1116" s="55"/>
      <c r="BA1116" s="55"/>
      <c r="BB1116" s="55"/>
      <c r="BC1116" s="55"/>
      <c r="BD1116" s="55"/>
      <c r="BE1116" s="55"/>
      <c r="BF1116" s="55"/>
      <c r="BG1116" s="55"/>
      <c r="BH1116" s="55"/>
      <c r="BI1116" s="55"/>
      <c r="BJ1116" s="55"/>
      <c r="BK1116" s="55"/>
      <c r="BL1116" s="55"/>
      <c r="BM1116" s="55"/>
      <c r="BN1116" s="55"/>
      <c r="BO1116" s="55"/>
      <c r="BP1116" s="55"/>
      <c r="BQ1116" s="55"/>
      <c r="BR1116" s="55"/>
    </row>
    <row r="1117" spans="3:70" x14ac:dyDescent="0.4">
      <c r="C1117" s="55"/>
      <c r="D1117" s="55"/>
      <c r="E1117" s="55"/>
      <c r="F1117" s="55"/>
      <c r="G1117" s="55"/>
      <c r="H1117" s="55"/>
      <c r="I1117" s="55"/>
      <c r="J1117" s="55"/>
      <c r="K1117" s="55"/>
      <c r="L1117" s="55"/>
      <c r="M1117" s="55"/>
      <c r="N1117" s="55"/>
      <c r="O1117" s="55"/>
      <c r="P1117" s="55"/>
      <c r="Q1117" s="55"/>
      <c r="R1117" s="55"/>
      <c r="S1117" s="55"/>
      <c r="T1117" s="55"/>
      <c r="U1117" s="55"/>
      <c r="V1117" s="55"/>
      <c r="W1117" s="55"/>
      <c r="X1117" s="55"/>
      <c r="Y1117" s="55"/>
      <c r="Z1117" s="55"/>
      <c r="AA1117" s="55"/>
      <c r="AB1117" s="55"/>
      <c r="AC1117" s="55"/>
      <c r="AD1117" s="55"/>
      <c r="AE1117" s="55"/>
      <c r="AF1117" s="55"/>
      <c r="AG1117" s="55"/>
      <c r="AH1117" s="55"/>
      <c r="AI1117" s="55"/>
      <c r="AJ1117" s="55"/>
      <c r="AK1117" s="55"/>
      <c r="AL1117" s="55"/>
      <c r="AM1117" s="55"/>
      <c r="AN1117" s="55"/>
      <c r="AO1117" s="55"/>
      <c r="AP1117" s="55"/>
      <c r="AQ1117" s="55"/>
      <c r="AR1117" s="55"/>
      <c r="AS1117" s="55"/>
      <c r="AT1117" s="55"/>
      <c r="AU1117" s="55"/>
      <c r="AV1117" s="55"/>
      <c r="AW1117" s="55"/>
      <c r="AX1117" s="55"/>
      <c r="AY1117" s="55"/>
      <c r="AZ1117" s="55"/>
      <c r="BA1117" s="55"/>
      <c r="BB1117" s="55"/>
      <c r="BC1117" s="55"/>
      <c r="BD1117" s="55"/>
      <c r="BE1117" s="55"/>
      <c r="BF1117" s="55"/>
      <c r="BG1117" s="55"/>
      <c r="BH1117" s="55"/>
      <c r="BI1117" s="55"/>
      <c r="BJ1117" s="55"/>
      <c r="BK1117" s="55"/>
      <c r="BL1117" s="55"/>
      <c r="BM1117" s="55"/>
      <c r="BN1117" s="55"/>
      <c r="BO1117" s="55"/>
      <c r="BP1117" s="55"/>
      <c r="BQ1117" s="55"/>
      <c r="BR1117" s="55"/>
    </row>
    <row r="1118" spans="3:70" x14ac:dyDescent="0.4">
      <c r="C1118" s="55"/>
      <c r="D1118" s="55"/>
      <c r="E1118" s="55"/>
      <c r="F1118" s="55"/>
      <c r="G1118" s="55"/>
      <c r="H1118" s="55"/>
      <c r="I1118" s="55"/>
      <c r="J1118" s="55"/>
      <c r="K1118" s="55"/>
      <c r="L1118" s="55"/>
      <c r="M1118" s="55"/>
      <c r="N1118" s="55"/>
      <c r="O1118" s="55"/>
      <c r="P1118" s="55"/>
      <c r="Q1118" s="55"/>
      <c r="R1118" s="55"/>
      <c r="S1118" s="55"/>
      <c r="T1118" s="55"/>
      <c r="U1118" s="55"/>
      <c r="V1118" s="55"/>
      <c r="W1118" s="55"/>
      <c r="X1118" s="55"/>
      <c r="Y1118" s="55"/>
      <c r="Z1118" s="55"/>
      <c r="AA1118" s="55"/>
      <c r="AB1118" s="55"/>
      <c r="AC1118" s="55"/>
      <c r="AD1118" s="55"/>
      <c r="AE1118" s="55"/>
      <c r="AF1118" s="55"/>
      <c r="AG1118" s="55"/>
      <c r="AH1118" s="55"/>
      <c r="AI1118" s="55"/>
      <c r="AJ1118" s="55"/>
      <c r="AK1118" s="55"/>
      <c r="AL1118" s="55"/>
      <c r="AM1118" s="55"/>
      <c r="AN1118" s="55"/>
      <c r="AO1118" s="55"/>
      <c r="AP1118" s="55"/>
      <c r="AQ1118" s="55"/>
      <c r="AR1118" s="55"/>
      <c r="AS1118" s="55"/>
      <c r="AT1118" s="55"/>
      <c r="AU1118" s="55"/>
      <c r="AV1118" s="55"/>
      <c r="AW1118" s="55"/>
      <c r="AX1118" s="55"/>
      <c r="AY1118" s="55"/>
      <c r="AZ1118" s="55"/>
      <c r="BA1118" s="55"/>
      <c r="BB1118" s="55"/>
      <c r="BC1118" s="55"/>
      <c r="BD1118" s="55"/>
      <c r="BE1118" s="55"/>
      <c r="BF1118" s="55"/>
      <c r="BG1118" s="55"/>
      <c r="BH1118" s="55"/>
      <c r="BI1118" s="55"/>
      <c r="BJ1118" s="55"/>
      <c r="BK1118" s="55"/>
      <c r="BL1118" s="55"/>
      <c r="BM1118" s="55"/>
      <c r="BN1118" s="55"/>
      <c r="BO1118" s="55"/>
      <c r="BP1118" s="55"/>
      <c r="BQ1118" s="55"/>
      <c r="BR1118" s="55"/>
    </row>
    <row r="1119" spans="3:70" x14ac:dyDescent="0.4">
      <c r="C1119" s="55"/>
      <c r="D1119" s="55"/>
      <c r="E1119" s="55"/>
      <c r="F1119" s="55"/>
      <c r="G1119" s="55"/>
      <c r="H1119" s="55"/>
      <c r="I1119" s="55"/>
      <c r="J1119" s="55"/>
      <c r="K1119" s="55"/>
      <c r="L1119" s="55"/>
      <c r="M1119" s="55"/>
      <c r="N1119" s="55"/>
      <c r="O1119" s="55"/>
      <c r="P1119" s="55"/>
      <c r="Q1119" s="55"/>
      <c r="R1119" s="55"/>
      <c r="S1119" s="55"/>
      <c r="T1119" s="55"/>
      <c r="U1119" s="55"/>
      <c r="V1119" s="55"/>
      <c r="W1119" s="55"/>
      <c r="X1119" s="55"/>
      <c r="Y1119" s="55"/>
      <c r="Z1119" s="55"/>
      <c r="AA1119" s="55"/>
      <c r="AB1119" s="55"/>
      <c r="AC1119" s="55"/>
      <c r="AD1119" s="55"/>
      <c r="AE1119" s="55"/>
      <c r="AF1119" s="55"/>
      <c r="AG1119" s="55"/>
      <c r="AH1119" s="55"/>
      <c r="AI1119" s="55"/>
      <c r="AJ1119" s="55"/>
      <c r="AK1119" s="55"/>
      <c r="AL1119" s="55"/>
      <c r="AM1119" s="55"/>
      <c r="AN1119" s="55"/>
      <c r="AO1119" s="55"/>
      <c r="AP1119" s="55"/>
      <c r="AQ1119" s="55"/>
      <c r="AR1119" s="55"/>
      <c r="AS1119" s="55"/>
      <c r="AT1119" s="55"/>
      <c r="AU1119" s="55"/>
      <c r="AV1119" s="55"/>
      <c r="AW1119" s="55"/>
      <c r="AX1119" s="55"/>
      <c r="AY1119" s="55"/>
      <c r="AZ1119" s="55"/>
      <c r="BA1119" s="55"/>
      <c r="BB1119" s="55"/>
      <c r="BC1119" s="55"/>
      <c r="BD1119" s="55"/>
      <c r="BE1119" s="55"/>
      <c r="BF1119" s="55"/>
      <c r="BG1119" s="55"/>
      <c r="BH1119" s="55"/>
      <c r="BI1119" s="55"/>
      <c r="BJ1119" s="55"/>
      <c r="BK1119" s="55"/>
      <c r="BL1119" s="55"/>
      <c r="BM1119" s="55"/>
      <c r="BN1119" s="55"/>
      <c r="BO1119" s="55"/>
      <c r="BP1119" s="55"/>
      <c r="BQ1119" s="55"/>
      <c r="BR1119" s="55"/>
    </row>
    <row r="1120" spans="3:70" x14ac:dyDescent="0.4">
      <c r="C1120" s="55"/>
      <c r="D1120" s="55"/>
      <c r="E1120" s="55"/>
      <c r="F1120" s="55"/>
      <c r="G1120" s="55"/>
      <c r="H1120" s="55"/>
      <c r="I1120" s="55"/>
      <c r="J1120" s="55"/>
      <c r="K1120" s="55"/>
      <c r="L1120" s="55"/>
      <c r="M1120" s="55"/>
      <c r="N1120" s="55"/>
      <c r="O1120" s="55"/>
      <c r="P1120" s="55"/>
      <c r="Q1120" s="55"/>
      <c r="R1120" s="55"/>
      <c r="S1120" s="55"/>
      <c r="T1120" s="55"/>
      <c r="U1120" s="55"/>
      <c r="V1120" s="55"/>
      <c r="W1120" s="55"/>
      <c r="X1120" s="55"/>
      <c r="Y1120" s="55"/>
      <c r="Z1120" s="55"/>
      <c r="AA1120" s="55"/>
      <c r="AB1120" s="55"/>
      <c r="AC1120" s="55"/>
      <c r="AD1120" s="55"/>
      <c r="AE1120" s="55"/>
      <c r="AF1120" s="55"/>
      <c r="AG1120" s="55"/>
      <c r="AH1120" s="55"/>
      <c r="AI1120" s="55"/>
      <c r="AJ1120" s="55"/>
      <c r="AK1120" s="55"/>
      <c r="AL1120" s="55"/>
      <c r="AM1120" s="55"/>
      <c r="AN1120" s="55"/>
      <c r="AO1120" s="55"/>
      <c r="AP1120" s="55"/>
      <c r="AQ1120" s="55"/>
      <c r="AR1120" s="55"/>
      <c r="AS1120" s="55"/>
      <c r="AT1120" s="55"/>
      <c r="AU1120" s="55"/>
      <c r="AV1120" s="55"/>
      <c r="AW1120" s="55"/>
      <c r="AX1120" s="55"/>
      <c r="AY1120" s="55"/>
      <c r="AZ1120" s="55"/>
      <c r="BA1120" s="55"/>
      <c r="BB1120" s="55"/>
      <c r="BC1120" s="55"/>
      <c r="BD1120" s="55"/>
      <c r="BE1120" s="55"/>
      <c r="BF1120" s="55"/>
      <c r="BG1120" s="55"/>
      <c r="BH1120" s="55"/>
      <c r="BI1120" s="55"/>
      <c r="BJ1120" s="55"/>
      <c r="BK1120" s="55"/>
      <c r="BL1120" s="55"/>
      <c r="BM1120" s="55"/>
      <c r="BN1120" s="55"/>
      <c r="BO1120" s="55"/>
      <c r="BP1120" s="55"/>
      <c r="BQ1120" s="55"/>
      <c r="BR1120" s="55"/>
    </row>
    <row r="1121" spans="3:70" x14ac:dyDescent="0.4">
      <c r="C1121" s="55"/>
      <c r="D1121" s="55"/>
      <c r="E1121" s="55"/>
      <c r="F1121" s="55"/>
      <c r="G1121" s="55"/>
      <c r="H1121" s="55"/>
      <c r="I1121" s="55"/>
      <c r="J1121" s="55"/>
      <c r="K1121" s="55"/>
      <c r="L1121" s="55"/>
      <c r="M1121" s="55"/>
      <c r="N1121" s="55"/>
      <c r="O1121" s="55"/>
      <c r="P1121" s="55"/>
      <c r="Q1121" s="55"/>
      <c r="R1121" s="55"/>
      <c r="S1121" s="55"/>
      <c r="T1121" s="55"/>
      <c r="U1121" s="55"/>
      <c r="V1121" s="55"/>
      <c r="W1121" s="55"/>
      <c r="X1121" s="55"/>
      <c r="Y1121" s="55"/>
      <c r="Z1121" s="55"/>
      <c r="AA1121" s="55"/>
      <c r="AB1121" s="55"/>
      <c r="AC1121" s="55"/>
      <c r="AD1121" s="55"/>
      <c r="AE1121" s="55"/>
      <c r="AF1121" s="55"/>
      <c r="AG1121" s="55"/>
      <c r="AH1121" s="55"/>
      <c r="AI1121" s="55"/>
      <c r="AJ1121" s="55"/>
      <c r="AK1121" s="55"/>
      <c r="AL1121" s="55"/>
      <c r="AM1121" s="55"/>
      <c r="AN1121" s="55"/>
      <c r="AO1121" s="55"/>
      <c r="AP1121" s="55"/>
      <c r="AQ1121" s="55"/>
      <c r="AR1121" s="55"/>
      <c r="AS1121" s="55"/>
      <c r="AT1121" s="55"/>
      <c r="AU1121" s="55"/>
      <c r="AV1121" s="55"/>
      <c r="AW1121" s="55"/>
      <c r="AX1121" s="55"/>
      <c r="AY1121" s="55"/>
      <c r="AZ1121" s="55"/>
      <c r="BA1121" s="55"/>
      <c r="BB1121" s="55"/>
      <c r="BC1121" s="55"/>
      <c r="BD1121" s="55"/>
      <c r="BE1121" s="55"/>
      <c r="BF1121" s="55"/>
      <c r="BG1121" s="55"/>
      <c r="BH1121" s="55"/>
      <c r="BI1121" s="55"/>
      <c r="BJ1121" s="55"/>
      <c r="BK1121" s="55"/>
      <c r="BL1121" s="55"/>
      <c r="BM1121" s="55"/>
      <c r="BN1121" s="55"/>
      <c r="BO1121" s="55"/>
      <c r="BP1121" s="55"/>
      <c r="BQ1121" s="55"/>
      <c r="BR1121" s="55"/>
    </row>
    <row r="1122" spans="3:70" x14ac:dyDescent="0.4">
      <c r="C1122" s="55"/>
      <c r="D1122" s="55"/>
      <c r="E1122" s="55"/>
      <c r="F1122" s="55"/>
      <c r="G1122" s="55"/>
      <c r="H1122" s="55"/>
      <c r="I1122" s="55"/>
      <c r="J1122" s="55"/>
      <c r="K1122" s="55"/>
      <c r="L1122" s="55"/>
      <c r="M1122" s="55"/>
      <c r="N1122" s="55"/>
      <c r="O1122" s="55"/>
      <c r="P1122" s="55"/>
      <c r="Q1122" s="55"/>
      <c r="R1122" s="55"/>
      <c r="S1122" s="55"/>
      <c r="T1122" s="55"/>
      <c r="U1122" s="55"/>
      <c r="V1122" s="55"/>
      <c r="W1122" s="55"/>
      <c r="X1122" s="55"/>
      <c r="Y1122" s="55"/>
      <c r="Z1122" s="55"/>
      <c r="AA1122" s="55"/>
      <c r="AB1122" s="55"/>
      <c r="AC1122" s="55"/>
      <c r="AD1122" s="55"/>
      <c r="AE1122" s="55"/>
      <c r="AF1122" s="55"/>
      <c r="AG1122" s="55"/>
      <c r="AH1122" s="55"/>
      <c r="AI1122" s="55"/>
      <c r="AJ1122" s="55"/>
      <c r="AK1122" s="55"/>
      <c r="AL1122" s="55"/>
      <c r="AM1122" s="55"/>
      <c r="AN1122" s="55"/>
      <c r="AO1122" s="55"/>
      <c r="AP1122" s="55"/>
      <c r="AQ1122" s="55"/>
      <c r="AR1122" s="55"/>
      <c r="AS1122" s="55"/>
      <c r="AT1122" s="55"/>
      <c r="AU1122" s="55"/>
      <c r="AV1122" s="55"/>
      <c r="AW1122" s="55"/>
      <c r="AX1122" s="55"/>
      <c r="AY1122" s="55"/>
      <c r="AZ1122" s="55"/>
      <c r="BA1122" s="55"/>
      <c r="BB1122" s="55"/>
      <c r="BC1122" s="55"/>
      <c r="BD1122" s="55"/>
      <c r="BE1122" s="55"/>
      <c r="BF1122" s="55"/>
      <c r="BG1122" s="55"/>
      <c r="BH1122" s="55"/>
      <c r="BI1122" s="55"/>
      <c r="BJ1122" s="55"/>
      <c r="BK1122" s="55"/>
      <c r="BL1122" s="55"/>
      <c r="BM1122" s="55"/>
      <c r="BN1122" s="55"/>
      <c r="BO1122" s="55"/>
      <c r="BP1122" s="55"/>
      <c r="BQ1122" s="55"/>
      <c r="BR1122" s="55"/>
    </row>
    <row r="1123" spans="3:70" x14ac:dyDescent="0.4">
      <c r="C1123" s="55"/>
      <c r="D1123" s="55"/>
      <c r="E1123" s="55"/>
      <c r="F1123" s="55"/>
      <c r="G1123" s="55"/>
      <c r="H1123" s="55"/>
      <c r="I1123" s="55"/>
      <c r="J1123" s="55"/>
      <c r="K1123" s="55"/>
      <c r="L1123" s="55"/>
      <c r="M1123" s="55"/>
      <c r="N1123" s="55"/>
      <c r="O1123" s="55"/>
      <c r="P1123" s="55"/>
      <c r="Q1123" s="55"/>
      <c r="R1123" s="55"/>
      <c r="S1123" s="55"/>
      <c r="T1123" s="55"/>
      <c r="U1123" s="55"/>
      <c r="V1123" s="55"/>
      <c r="W1123" s="55"/>
      <c r="X1123" s="55"/>
      <c r="Y1123" s="55"/>
      <c r="Z1123" s="55"/>
      <c r="AA1123" s="55"/>
      <c r="AB1123" s="55"/>
      <c r="AC1123" s="55"/>
      <c r="AD1123" s="55"/>
      <c r="AE1123" s="55"/>
      <c r="AF1123" s="55"/>
      <c r="AG1123" s="55"/>
      <c r="AH1123" s="55"/>
      <c r="AI1123" s="55"/>
      <c r="AJ1123" s="55"/>
      <c r="AK1123" s="55"/>
      <c r="AL1123" s="55"/>
      <c r="AM1123" s="55"/>
      <c r="AN1123" s="55"/>
      <c r="AO1123" s="55"/>
      <c r="AP1123" s="55"/>
      <c r="AQ1123" s="55"/>
      <c r="AR1123" s="55"/>
      <c r="AS1123" s="55"/>
      <c r="AT1123" s="55"/>
      <c r="AU1123" s="55"/>
      <c r="AV1123" s="55"/>
      <c r="AW1123" s="55"/>
      <c r="AX1123" s="55"/>
      <c r="AY1123" s="55"/>
      <c r="AZ1123" s="55"/>
      <c r="BA1123" s="55"/>
      <c r="BB1123" s="55"/>
      <c r="BC1123" s="55"/>
      <c r="BD1123" s="55"/>
      <c r="BE1123" s="55"/>
      <c r="BF1123" s="55"/>
      <c r="BG1123" s="55"/>
      <c r="BH1123" s="55"/>
      <c r="BI1123" s="55"/>
      <c r="BJ1123" s="55"/>
      <c r="BK1123" s="55"/>
      <c r="BL1123" s="55"/>
      <c r="BM1123" s="55"/>
      <c r="BN1123" s="55"/>
      <c r="BO1123" s="55"/>
      <c r="BP1123" s="55"/>
      <c r="BQ1123" s="55"/>
      <c r="BR1123" s="55"/>
    </row>
    <row r="1124" spans="3:70" x14ac:dyDescent="0.4">
      <c r="C1124" s="55"/>
      <c r="D1124" s="55"/>
      <c r="E1124" s="55"/>
      <c r="F1124" s="55"/>
      <c r="G1124" s="55"/>
      <c r="H1124" s="55"/>
      <c r="I1124" s="55"/>
      <c r="J1124" s="55"/>
      <c r="K1124" s="55"/>
      <c r="L1124" s="55"/>
      <c r="M1124" s="55"/>
      <c r="N1124" s="55"/>
      <c r="O1124" s="55"/>
      <c r="P1124" s="55"/>
      <c r="Q1124" s="55"/>
      <c r="R1124" s="55"/>
      <c r="S1124" s="55"/>
      <c r="T1124" s="55"/>
      <c r="U1124" s="55"/>
      <c r="V1124" s="55"/>
      <c r="W1124" s="55"/>
      <c r="X1124" s="55"/>
      <c r="Y1124" s="55"/>
      <c r="Z1124" s="55"/>
      <c r="AA1124" s="55"/>
      <c r="AB1124" s="55"/>
      <c r="AC1124" s="55"/>
      <c r="AD1124" s="55"/>
      <c r="AE1124" s="55"/>
      <c r="AF1124" s="55"/>
      <c r="AG1124" s="55"/>
      <c r="AH1124" s="55"/>
      <c r="AI1124" s="55"/>
      <c r="AJ1124" s="55"/>
      <c r="AK1124" s="55"/>
      <c r="AL1124" s="55"/>
      <c r="AM1124" s="55"/>
      <c r="AN1124" s="55"/>
      <c r="AO1124" s="55"/>
      <c r="AP1124" s="55"/>
      <c r="AQ1124" s="55"/>
      <c r="AR1124" s="55"/>
      <c r="AS1124" s="55"/>
      <c r="AT1124" s="55"/>
      <c r="AU1124" s="55"/>
      <c r="AV1124" s="55"/>
      <c r="AW1124" s="55"/>
      <c r="AX1124" s="55"/>
      <c r="AY1124" s="55"/>
      <c r="AZ1124" s="55"/>
      <c r="BA1124" s="55"/>
      <c r="BB1124" s="55"/>
      <c r="BC1124" s="55"/>
      <c r="BD1124" s="55"/>
      <c r="BE1124" s="55"/>
      <c r="BF1124" s="55"/>
      <c r="BG1124" s="55"/>
      <c r="BH1124" s="55"/>
      <c r="BI1124" s="55"/>
      <c r="BJ1124" s="55"/>
      <c r="BK1124" s="55"/>
      <c r="BL1124" s="55"/>
      <c r="BM1124" s="55"/>
      <c r="BN1124" s="55"/>
      <c r="BO1124" s="55"/>
      <c r="BP1124" s="55"/>
      <c r="BQ1124" s="55"/>
      <c r="BR1124" s="55"/>
    </row>
    <row r="1125" spans="3:70" x14ac:dyDescent="0.4">
      <c r="C1125" s="55"/>
      <c r="D1125" s="55"/>
      <c r="E1125" s="55"/>
      <c r="F1125" s="55"/>
      <c r="G1125" s="55"/>
      <c r="H1125" s="55"/>
      <c r="I1125" s="55"/>
      <c r="J1125" s="55"/>
      <c r="K1125" s="55"/>
      <c r="L1125" s="55"/>
      <c r="M1125" s="55"/>
      <c r="N1125" s="55"/>
      <c r="O1125" s="55"/>
      <c r="P1125" s="55"/>
      <c r="Q1125" s="55"/>
      <c r="R1125" s="55"/>
      <c r="S1125" s="55"/>
      <c r="T1125" s="55"/>
      <c r="U1125" s="55"/>
      <c r="V1125" s="55"/>
      <c r="W1125" s="55"/>
      <c r="X1125" s="55"/>
      <c r="Y1125" s="55"/>
      <c r="Z1125" s="55"/>
      <c r="AA1125" s="55"/>
      <c r="AB1125" s="55"/>
      <c r="AC1125" s="55"/>
      <c r="AD1125" s="55"/>
      <c r="AE1125" s="55"/>
      <c r="AF1125" s="55"/>
      <c r="AG1125" s="55"/>
      <c r="AH1125" s="55"/>
      <c r="AI1125" s="55"/>
      <c r="AJ1125" s="55"/>
      <c r="AK1125" s="55"/>
      <c r="AL1125" s="55"/>
      <c r="AM1125" s="55"/>
      <c r="AN1125" s="55"/>
      <c r="AO1125" s="55"/>
      <c r="AP1125" s="55"/>
      <c r="AQ1125" s="55"/>
      <c r="AR1125" s="55"/>
      <c r="AS1125" s="55"/>
      <c r="AT1125" s="55"/>
      <c r="AU1125" s="55"/>
      <c r="AV1125" s="55"/>
      <c r="AW1125" s="55"/>
      <c r="AX1125" s="55"/>
      <c r="AY1125" s="55"/>
      <c r="AZ1125" s="55"/>
      <c r="BA1125" s="55"/>
      <c r="BB1125" s="55"/>
      <c r="BC1125" s="55"/>
      <c r="BD1125" s="55"/>
      <c r="BE1125" s="55"/>
      <c r="BF1125" s="55"/>
      <c r="BG1125" s="55"/>
      <c r="BH1125" s="55"/>
      <c r="BI1125" s="55"/>
      <c r="BJ1125" s="55"/>
      <c r="BK1125" s="55"/>
      <c r="BL1125" s="55"/>
      <c r="BM1125" s="55"/>
      <c r="BN1125" s="55"/>
      <c r="BO1125" s="55"/>
      <c r="BP1125" s="55"/>
      <c r="BQ1125" s="55"/>
      <c r="BR1125" s="55"/>
    </row>
    <row r="1126" spans="3:70" x14ac:dyDescent="0.4">
      <c r="C1126" s="55"/>
      <c r="D1126" s="55"/>
      <c r="E1126" s="55"/>
      <c r="F1126" s="55"/>
      <c r="G1126" s="55"/>
      <c r="H1126" s="55"/>
      <c r="I1126" s="55"/>
      <c r="J1126" s="55"/>
      <c r="K1126" s="55"/>
      <c r="L1126" s="55"/>
      <c r="M1126" s="55"/>
      <c r="N1126" s="55"/>
      <c r="O1126" s="55"/>
      <c r="P1126" s="55"/>
      <c r="Q1126" s="55"/>
      <c r="R1126" s="55"/>
      <c r="S1126" s="55"/>
      <c r="T1126" s="55"/>
      <c r="U1126" s="55"/>
      <c r="V1126" s="55"/>
      <c r="W1126" s="55"/>
      <c r="X1126" s="55"/>
      <c r="Y1126" s="55"/>
      <c r="Z1126" s="55"/>
      <c r="AA1126" s="55"/>
      <c r="AB1126" s="55"/>
      <c r="AC1126" s="55"/>
      <c r="AD1126" s="55"/>
      <c r="AE1126" s="55"/>
      <c r="AF1126" s="55"/>
      <c r="AG1126" s="55"/>
      <c r="AH1126" s="55"/>
      <c r="AI1126" s="55"/>
      <c r="AJ1126" s="55"/>
      <c r="AK1126" s="55"/>
      <c r="AL1126" s="55"/>
      <c r="AM1126" s="55"/>
      <c r="AN1126" s="55"/>
      <c r="AO1126" s="55"/>
      <c r="AP1126" s="55"/>
      <c r="AQ1126" s="55"/>
      <c r="AR1126" s="55"/>
      <c r="AS1126" s="55"/>
      <c r="AT1126" s="55"/>
      <c r="AU1126" s="55"/>
      <c r="AV1126" s="55"/>
      <c r="AW1126" s="55"/>
      <c r="AX1126" s="55"/>
      <c r="AY1126" s="55"/>
      <c r="AZ1126" s="55"/>
      <c r="BA1126" s="55"/>
      <c r="BB1126" s="55"/>
      <c r="BC1126" s="55"/>
      <c r="BD1126" s="55"/>
      <c r="BE1126" s="55"/>
      <c r="BF1126" s="55"/>
      <c r="BG1126" s="55"/>
      <c r="BH1126" s="55"/>
      <c r="BI1126" s="55"/>
      <c r="BJ1126" s="55"/>
      <c r="BK1126" s="55"/>
      <c r="BL1126" s="55"/>
      <c r="BM1126" s="55"/>
      <c r="BN1126" s="55"/>
      <c r="BO1126" s="55"/>
      <c r="BP1126" s="55"/>
      <c r="BQ1126" s="55"/>
      <c r="BR1126" s="55"/>
    </row>
    <row r="1127" spans="3:70" x14ac:dyDescent="0.4">
      <c r="C1127" s="55"/>
      <c r="D1127" s="55"/>
      <c r="E1127" s="55"/>
      <c r="F1127" s="55"/>
      <c r="G1127" s="55"/>
      <c r="H1127" s="55"/>
      <c r="I1127" s="55"/>
      <c r="J1127" s="55"/>
      <c r="K1127" s="55"/>
      <c r="L1127" s="55"/>
      <c r="M1127" s="55"/>
      <c r="N1127" s="55"/>
      <c r="O1127" s="55"/>
      <c r="P1127" s="55"/>
      <c r="Q1127" s="55"/>
      <c r="R1127" s="55"/>
      <c r="S1127" s="55"/>
      <c r="T1127" s="55"/>
      <c r="U1127" s="55"/>
      <c r="V1127" s="55"/>
      <c r="W1127" s="55"/>
      <c r="X1127" s="55"/>
      <c r="Y1127" s="55"/>
      <c r="Z1127" s="55"/>
      <c r="AA1127" s="55"/>
      <c r="AB1127" s="55"/>
      <c r="AC1127" s="55"/>
      <c r="AD1127" s="55"/>
      <c r="AE1127" s="55"/>
      <c r="AF1127" s="55"/>
      <c r="AG1127" s="55"/>
      <c r="AH1127" s="55"/>
      <c r="AI1127" s="55"/>
      <c r="AJ1127" s="55"/>
      <c r="AK1127" s="55"/>
      <c r="AL1127" s="55"/>
      <c r="AM1127" s="55"/>
      <c r="AN1127" s="55"/>
      <c r="AO1127" s="55"/>
      <c r="AP1127" s="55"/>
      <c r="AQ1127" s="55"/>
      <c r="AR1127" s="55"/>
      <c r="AS1127" s="55"/>
      <c r="AT1127" s="55"/>
      <c r="AU1127" s="55"/>
      <c r="AV1127" s="55"/>
      <c r="AW1127" s="55"/>
      <c r="AX1127" s="55"/>
      <c r="AY1127" s="55"/>
      <c r="AZ1127" s="55"/>
      <c r="BA1127" s="55"/>
      <c r="BB1127" s="55"/>
      <c r="BC1127" s="55"/>
      <c r="BD1127" s="55"/>
      <c r="BE1127" s="55"/>
      <c r="BF1127" s="55"/>
      <c r="BG1127" s="55"/>
      <c r="BH1127" s="55"/>
      <c r="BI1127" s="55"/>
      <c r="BJ1127" s="55"/>
      <c r="BK1127" s="55"/>
      <c r="BL1127" s="55"/>
      <c r="BM1127" s="55"/>
      <c r="BN1127" s="55"/>
      <c r="BO1127" s="55"/>
      <c r="BP1127" s="55"/>
      <c r="BQ1127" s="55"/>
      <c r="BR1127" s="55"/>
    </row>
    <row r="1128" spans="3:70" x14ac:dyDescent="0.4">
      <c r="C1128" s="55"/>
      <c r="D1128" s="55"/>
      <c r="E1128" s="55"/>
      <c r="F1128" s="55"/>
      <c r="G1128" s="55"/>
      <c r="H1128" s="55"/>
      <c r="I1128" s="55"/>
      <c r="J1128" s="55"/>
      <c r="K1128" s="55"/>
      <c r="L1128" s="55"/>
      <c r="M1128" s="55"/>
      <c r="N1128" s="55"/>
      <c r="O1128" s="55"/>
      <c r="P1128" s="55"/>
      <c r="Q1128" s="55"/>
      <c r="R1128" s="55"/>
      <c r="S1128" s="55"/>
      <c r="T1128" s="55"/>
      <c r="U1128" s="55"/>
      <c r="V1128" s="55"/>
      <c r="W1128" s="55"/>
      <c r="X1128" s="55"/>
      <c r="Y1128" s="55"/>
      <c r="Z1128" s="55"/>
      <c r="AA1128" s="55"/>
      <c r="AB1128" s="55"/>
      <c r="AC1128" s="55"/>
      <c r="AD1128" s="55"/>
      <c r="AE1128" s="55"/>
      <c r="AF1128" s="55"/>
      <c r="AG1128" s="55"/>
      <c r="AH1128" s="55"/>
      <c r="AI1128" s="55"/>
      <c r="AJ1128" s="55"/>
      <c r="AK1128" s="55"/>
      <c r="AL1128" s="55"/>
      <c r="AM1128" s="55"/>
      <c r="AN1128" s="55"/>
      <c r="AO1128" s="55"/>
      <c r="AP1128" s="55"/>
      <c r="AQ1128" s="55"/>
      <c r="AR1128" s="55"/>
      <c r="AS1128" s="55"/>
      <c r="AT1128" s="55"/>
      <c r="AU1128" s="55"/>
      <c r="AV1128" s="55"/>
      <c r="AW1128" s="55"/>
      <c r="AX1128" s="55"/>
      <c r="AY1128" s="55"/>
      <c r="AZ1128" s="55"/>
      <c r="BA1128" s="55"/>
      <c r="BB1128" s="55"/>
      <c r="BC1128" s="55"/>
      <c r="BD1128" s="55"/>
      <c r="BE1128" s="55"/>
      <c r="BF1128" s="55"/>
      <c r="BG1128" s="55"/>
      <c r="BH1128" s="55"/>
      <c r="BI1128" s="55"/>
      <c r="BJ1128" s="55"/>
      <c r="BK1128" s="55"/>
      <c r="BL1128" s="55"/>
      <c r="BM1128" s="55"/>
      <c r="BN1128" s="55"/>
      <c r="BO1128" s="55"/>
      <c r="BP1128" s="55"/>
      <c r="BQ1128" s="55"/>
      <c r="BR1128" s="55"/>
    </row>
    <row r="1129" spans="3:70" x14ac:dyDescent="0.4">
      <c r="C1129" s="55"/>
      <c r="D1129" s="55"/>
      <c r="E1129" s="55"/>
      <c r="F1129" s="55"/>
      <c r="G1129" s="55"/>
      <c r="H1129" s="55"/>
      <c r="I1129" s="55"/>
      <c r="J1129" s="55"/>
      <c r="K1129" s="55"/>
      <c r="L1129" s="55"/>
      <c r="M1129" s="55"/>
      <c r="N1129" s="55"/>
      <c r="O1129" s="55"/>
      <c r="P1129" s="55"/>
      <c r="Q1129" s="55"/>
      <c r="R1129" s="55"/>
      <c r="S1129" s="55"/>
      <c r="T1129" s="55"/>
      <c r="U1129" s="55"/>
      <c r="V1129" s="55"/>
      <c r="W1129" s="55"/>
      <c r="X1129" s="55"/>
      <c r="Y1129" s="55"/>
      <c r="Z1129" s="55"/>
      <c r="AA1129" s="55"/>
      <c r="AB1129" s="55"/>
      <c r="AC1129" s="55"/>
      <c r="AD1129" s="55"/>
      <c r="AE1129" s="55"/>
      <c r="AF1129" s="55"/>
      <c r="AG1129" s="55"/>
      <c r="AH1129" s="55"/>
      <c r="AI1129" s="55"/>
      <c r="AJ1129" s="55"/>
      <c r="AK1129" s="55"/>
      <c r="AL1129" s="55"/>
      <c r="AM1129" s="55"/>
      <c r="AN1129" s="55"/>
      <c r="AO1129" s="55"/>
      <c r="AP1129" s="55"/>
      <c r="AQ1129" s="55"/>
      <c r="AR1129" s="55"/>
      <c r="AS1129" s="55"/>
      <c r="AT1129" s="55"/>
      <c r="AU1129" s="55"/>
      <c r="AV1129" s="55"/>
      <c r="AW1129" s="55"/>
      <c r="AX1129" s="55"/>
      <c r="AY1129" s="55"/>
      <c r="AZ1129" s="55"/>
      <c r="BA1129" s="55"/>
      <c r="BB1129" s="55"/>
      <c r="BC1129" s="55"/>
      <c r="BD1129" s="55"/>
      <c r="BE1129" s="55"/>
      <c r="BF1129" s="55"/>
      <c r="BG1129" s="55"/>
      <c r="BH1129" s="55"/>
      <c r="BI1129" s="55"/>
      <c r="BJ1129" s="55"/>
      <c r="BK1129" s="55"/>
      <c r="BL1129" s="55"/>
      <c r="BM1129" s="55"/>
      <c r="BN1129" s="55"/>
      <c r="BO1129" s="55"/>
      <c r="BP1129" s="55"/>
      <c r="BQ1129" s="55"/>
      <c r="BR1129" s="55"/>
    </row>
    <row r="1130" spans="3:70" x14ac:dyDescent="0.4">
      <c r="C1130" s="55"/>
      <c r="D1130" s="55"/>
      <c r="E1130" s="55"/>
      <c r="F1130" s="55"/>
      <c r="G1130" s="55"/>
      <c r="H1130" s="55"/>
      <c r="I1130" s="55"/>
      <c r="J1130" s="55"/>
      <c r="K1130" s="55"/>
      <c r="L1130" s="55"/>
      <c r="M1130" s="55"/>
      <c r="N1130" s="55"/>
      <c r="O1130" s="55"/>
      <c r="P1130" s="55"/>
      <c r="Q1130" s="55"/>
      <c r="R1130" s="55"/>
      <c r="S1130" s="55"/>
      <c r="T1130" s="55"/>
      <c r="U1130" s="55"/>
      <c r="V1130" s="55"/>
      <c r="W1130" s="55"/>
      <c r="X1130" s="55"/>
      <c r="Y1130" s="55"/>
      <c r="Z1130" s="55"/>
      <c r="AA1130" s="55"/>
      <c r="AB1130" s="55"/>
      <c r="AC1130" s="55"/>
      <c r="AD1130" s="55"/>
      <c r="AE1130" s="55"/>
      <c r="AF1130" s="55"/>
      <c r="AG1130" s="55"/>
      <c r="AH1130" s="55"/>
      <c r="AI1130" s="55"/>
      <c r="AJ1130" s="55"/>
      <c r="AK1130" s="55"/>
      <c r="AL1130" s="55"/>
      <c r="AM1130" s="55"/>
      <c r="AN1130" s="55"/>
      <c r="AO1130" s="55"/>
      <c r="AP1130" s="55"/>
      <c r="AQ1130" s="55"/>
      <c r="AR1130" s="55"/>
      <c r="AS1130" s="55"/>
      <c r="AT1130" s="55"/>
      <c r="AU1130" s="55"/>
      <c r="AV1130" s="55"/>
      <c r="AW1130" s="55"/>
      <c r="AX1130" s="55"/>
      <c r="AY1130" s="55"/>
      <c r="AZ1130" s="55"/>
      <c r="BA1130" s="55"/>
      <c r="BB1130" s="55"/>
      <c r="BC1130" s="55"/>
      <c r="BD1130" s="55"/>
      <c r="BE1130" s="55"/>
      <c r="BF1130" s="55"/>
      <c r="BG1130" s="55"/>
      <c r="BH1130" s="55"/>
      <c r="BI1130" s="55"/>
      <c r="BJ1130" s="55"/>
      <c r="BK1130" s="55"/>
      <c r="BL1130" s="55"/>
      <c r="BM1130" s="55"/>
      <c r="BN1130" s="55"/>
      <c r="BO1130" s="55"/>
      <c r="BP1130" s="55"/>
      <c r="BQ1130" s="55"/>
      <c r="BR1130" s="55"/>
    </row>
    <row r="1131" spans="3:70" x14ac:dyDescent="0.4">
      <c r="C1131" s="55"/>
      <c r="D1131" s="55"/>
      <c r="E1131" s="55"/>
      <c r="F1131" s="55"/>
      <c r="G1131" s="55"/>
      <c r="H1131" s="55"/>
      <c r="I1131" s="55"/>
      <c r="J1131" s="55"/>
      <c r="K1131" s="55"/>
      <c r="L1131" s="55"/>
      <c r="M1131" s="55"/>
      <c r="N1131" s="55"/>
      <c r="O1131" s="55"/>
      <c r="P1131" s="55"/>
      <c r="Q1131" s="55"/>
      <c r="R1131" s="55"/>
      <c r="S1131" s="55"/>
      <c r="T1131" s="55"/>
      <c r="U1131" s="55"/>
      <c r="V1131" s="55"/>
      <c r="W1131" s="55"/>
      <c r="X1131" s="55"/>
      <c r="Y1131" s="55"/>
      <c r="Z1131" s="55"/>
      <c r="AA1131" s="55"/>
      <c r="AB1131" s="55"/>
      <c r="AC1131" s="55"/>
      <c r="AD1131" s="55"/>
      <c r="AE1131" s="55"/>
      <c r="AF1131" s="55"/>
      <c r="AG1131" s="55"/>
      <c r="AH1131" s="55"/>
      <c r="AI1131" s="55"/>
      <c r="AJ1131" s="55"/>
      <c r="AK1131" s="55"/>
      <c r="AL1131" s="55"/>
      <c r="AM1131" s="55"/>
      <c r="AN1131" s="55"/>
      <c r="AO1131" s="55"/>
      <c r="AP1131" s="55"/>
      <c r="AQ1131" s="55"/>
      <c r="AR1131" s="55"/>
      <c r="AS1131" s="55"/>
      <c r="AT1131" s="55"/>
      <c r="AU1131" s="55"/>
      <c r="AV1131" s="55"/>
      <c r="AW1131" s="55"/>
      <c r="AX1131" s="55"/>
      <c r="AY1131" s="55"/>
      <c r="AZ1131" s="55"/>
      <c r="BA1131" s="55"/>
      <c r="BB1131" s="55"/>
      <c r="BC1131" s="55"/>
      <c r="BD1131" s="55"/>
      <c r="BE1131" s="55"/>
      <c r="BF1131" s="55"/>
      <c r="BG1131" s="55"/>
      <c r="BH1131" s="55"/>
      <c r="BI1131" s="55"/>
      <c r="BJ1131" s="55"/>
      <c r="BK1131" s="55"/>
      <c r="BL1131" s="55"/>
      <c r="BM1131" s="55"/>
      <c r="BN1131" s="55"/>
      <c r="BO1131" s="55"/>
      <c r="BP1131" s="55"/>
      <c r="BQ1131" s="55"/>
      <c r="BR1131" s="55"/>
    </row>
    <row r="1132" spans="3:70" x14ac:dyDescent="0.4">
      <c r="C1132" s="55"/>
      <c r="D1132" s="55"/>
      <c r="E1132" s="55"/>
      <c r="F1132" s="55"/>
      <c r="G1132" s="55"/>
      <c r="H1132" s="55"/>
      <c r="I1132" s="55"/>
      <c r="J1132" s="55"/>
      <c r="K1132" s="55"/>
      <c r="L1132" s="55"/>
      <c r="M1132" s="55"/>
      <c r="N1132" s="55"/>
      <c r="O1132" s="55"/>
      <c r="P1132" s="55"/>
      <c r="Q1132" s="55"/>
      <c r="R1132" s="55"/>
      <c r="S1132" s="55"/>
      <c r="T1132" s="55"/>
      <c r="U1132" s="55"/>
      <c r="V1132" s="55"/>
      <c r="W1132" s="55"/>
      <c r="X1132" s="55"/>
      <c r="Y1132" s="55"/>
      <c r="Z1132" s="55"/>
      <c r="AA1132" s="55"/>
      <c r="AB1132" s="55"/>
      <c r="AC1132" s="55"/>
      <c r="AD1132" s="55"/>
      <c r="AE1132" s="55"/>
      <c r="AF1132" s="55"/>
      <c r="AG1132" s="55"/>
      <c r="AH1132" s="55"/>
      <c r="AI1132" s="55"/>
      <c r="AJ1132" s="55"/>
      <c r="AK1132" s="55"/>
      <c r="AL1132" s="55"/>
      <c r="AM1132" s="55"/>
      <c r="AN1132" s="55"/>
      <c r="AO1132" s="55"/>
      <c r="AP1132" s="55"/>
      <c r="AQ1132" s="55"/>
      <c r="AR1132" s="55"/>
      <c r="AS1132" s="55"/>
      <c r="AT1132" s="55"/>
      <c r="AU1132" s="55"/>
      <c r="AV1132" s="55"/>
      <c r="AW1132" s="55"/>
      <c r="AX1132" s="55"/>
      <c r="AY1132" s="55"/>
      <c r="AZ1132" s="55"/>
      <c r="BA1132" s="55"/>
      <c r="BB1132" s="55"/>
      <c r="BC1132" s="55"/>
      <c r="BD1132" s="55"/>
      <c r="BE1132" s="55"/>
      <c r="BF1132" s="55"/>
      <c r="BG1132" s="55"/>
      <c r="BH1132" s="55"/>
      <c r="BI1132" s="55"/>
      <c r="BJ1132" s="55"/>
      <c r="BK1132" s="55"/>
      <c r="BL1132" s="55"/>
      <c r="BM1132" s="55"/>
      <c r="BN1132" s="55"/>
      <c r="BO1132" s="55"/>
      <c r="BP1132" s="55"/>
      <c r="BQ1132" s="55"/>
      <c r="BR1132" s="55"/>
    </row>
    <row r="1133" spans="3:70" x14ac:dyDescent="0.4">
      <c r="C1133" s="55"/>
      <c r="D1133" s="55"/>
      <c r="E1133" s="55"/>
      <c r="F1133" s="55"/>
      <c r="G1133" s="55"/>
      <c r="H1133" s="55"/>
      <c r="I1133" s="55"/>
      <c r="J1133" s="55"/>
      <c r="K1133" s="55"/>
      <c r="L1133" s="55"/>
      <c r="M1133" s="55"/>
      <c r="N1133" s="55"/>
      <c r="O1133" s="55"/>
      <c r="P1133" s="55"/>
      <c r="Q1133" s="55"/>
      <c r="R1133" s="55"/>
      <c r="S1133" s="55"/>
      <c r="T1133" s="55"/>
      <c r="U1133" s="55"/>
      <c r="V1133" s="55"/>
      <c r="W1133" s="55"/>
      <c r="X1133" s="55"/>
      <c r="Y1133" s="55"/>
      <c r="Z1133" s="55"/>
      <c r="AA1133" s="55"/>
      <c r="AB1133" s="55"/>
      <c r="AC1133" s="55"/>
      <c r="AD1133" s="55"/>
      <c r="AE1133" s="55"/>
      <c r="AF1133" s="55"/>
      <c r="AG1133" s="55"/>
      <c r="AH1133" s="55"/>
      <c r="AI1133" s="55"/>
      <c r="AJ1133" s="55"/>
      <c r="AK1133" s="55"/>
      <c r="AL1133" s="55"/>
      <c r="AM1133" s="55"/>
      <c r="AN1133" s="55"/>
      <c r="AO1133" s="55"/>
      <c r="AP1133" s="55"/>
      <c r="AQ1133" s="55"/>
      <c r="AR1133" s="55"/>
      <c r="AS1133" s="55"/>
      <c r="AT1133" s="55"/>
      <c r="AU1133" s="55"/>
      <c r="AV1133" s="55"/>
      <c r="AW1133" s="55"/>
      <c r="AX1133" s="55"/>
      <c r="AY1133" s="55"/>
      <c r="AZ1133" s="55"/>
      <c r="BA1133" s="55"/>
      <c r="BB1133" s="55"/>
      <c r="BC1133" s="55"/>
      <c r="BD1133" s="55"/>
      <c r="BE1133" s="55"/>
      <c r="BF1133" s="55"/>
      <c r="BG1133" s="55"/>
      <c r="BH1133" s="55"/>
      <c r="BI1133" s="55"/>
      <c r="BJ1133" s="55"/>
      <c r="BK1133" s="55"/>
      <c r="BL1133" s="55"/>
      <c r="BM1133" s="55"/>
      <c r="BN1133" s="55"/>
      <c r="BO1133" s="55"/>
      <c r="BP1133" s="55"/>
      <c r="BQ1133" s="55"/>
      <c r="BR1133" s="55"/>
    </row>
    <row r="1134" spans="3:70" x14ac:dyDescent="0.4">
      <c r="C1134" s="55"/>
      <c r="D1134" s="55"/>
      <c r="E1134" s="55"/>
      <c r="F1134" s="55"/>
      <c r="G1134" s="55"/>
      <c r="H1134" s="55"/>
      <c r="I1134" s="55"/>
      <c r="J1134" s="55"/>
      <c r="K1134" s="55"/>
      <c r="L1134" s="55"/>
      <c r="M1134" s="55"/>
      <c r="N1134" s="55"/>
      <c r="O1134" s="55"/>
      <c r="P1134" s="55"/>
      <c r="Q1134" s="55"/>
      <c r="R1134" s="55"/>
      <c r="S1134" s="55"/>
      <c r="T1134" s="55"/>
      <c r="U1134" s="55"/>
      <c r="V1134" s="55"/>
      <c r="W1134" s="55"/>
      <c r="X1134" s="55"/>
      <c r="Y1134" s="55"/>
      <c r="Z1134" s="55"/>
      <c r="AA1134" s="55"/>
      <c r="AB1134" s="55"/>
      <c r="AC1134" s="55"/>
      <c r="AD1134" s="55"/>
      <c r="AE1134" s="55"/>
      <c r="AF1134" s="55"/>
      <c r="AG1134" s="55"/>
      <c r="AH1134" s="55"/>
      <c r="AI1134" s="55"/>
      <c r="AJ1134" s="55"/>
      <c r="AK1134" s="55"/>
      <c r="AL1134" s="55"/>
      <c r="AM1134" s="55"/>
      <c r="AN1134" s="55"/>
      <c r="AO1134" s="55"/>
      <c r="AP1134" s="55"/>
      <c r="AQ1134" s="55"/>
      <c r="AR1134" s="55"/>
      <c r="AS1134" s="55"/>
      <c r="AT1134" s="55"/>
      <c r="AU1134" s="55"/>
      <c r="AV1134" s="55"/>
      <c r="AW1134" s="55"/>
      <c r="AX1134" s="55"/>
      <c r="AY1134" s="55"/>
      <c r="AZ1134" s="55"/>
      <c r="BA1134" s="55"/>
      <c r="BB1134" s="55"/>
      <c r="BC1134" s="55"/>
      <c r="BD1134" s="55"/>
      <c r="BE1134" s="55"/>
      <c r="BF1134" s="55"/>
      <c r="BG1134" s="55"/>
      <c r="BH1134" s="55"/>
      <c r="BI1134" s="55"/>
      <c r="BJ1134" s="55"/>
      <c r="BK1134" s="55"/>
      <c r="BL1134" s="55"/>
      <c r="BM1134" s="55"/>
      <c r="BN1134" s="55"/>
      <c r="BO1134" s="55"/>
      <c r="BP1134" s="55"/>
      <c r="BQ1134" s="55"/>
      <c r="BR1134" s="55"/>
    </row>
    <row r="1135" spans="3:70" x14ac:dyDescent="0.4">
      <c r="C1135" s="55"/>
      <c r="D1135" s="55"/>
      <c r="E1135" s="55"/>
      <c r="F1135" s="55"/>
      <c r="G1135" s="55"/>
      <c r="H1135" s="55"/>
      <c r="I1135" s="55"/>
      <c r="J1135" s="55"/>
      <c r="K1135" s="55"/>
      <c r="L1135" s="55"/>
      <c r="M1135" s="55"/>
      <c r="N1135" s="55"/>
      <c r="O1135" s="55"/>
      <c r="P1135" s="55"/>
      <c r="Q1135" s="55"/>
      <c r="R1135" s="55"/>
      <c r="S1135" s="55"/>
      <c r="T1135" s="55"/>
      <c r="U1135" s="55"/>
      <c r="V1135" s="55"/>
      <c r="W1135" s="55"/>
      <c r="X1135" s="55"/>
      <c r="Y1135" s="55"/>
      <c r="Z1135" s="55"/>
      <c r="AA1135" s="55"/>
      <c r="AB1135" s="55"/>
      <c r="AC1135" s="55"/>
      <c r="AD1135" s="55"/>
      <c r="AE1135" s="55"/>
      <c r="AF1135" s="55"/>
      <c r="AG1135" s="55"/>
      <c r="AH1135" s="55"/>
      <c r="AI1135" s="55"/>
      <c r="AJ1135" s="55"/>
      <c r="AK1135" s="55"/>
      <c r="AL1135" s="55"/>
      <c r="AM1135" s="55"/>
      <c r="AN1135" s="55"/>
      <c r="AO1135" s="55"/>
      <c r="AP1135" s="55"/>
      <c r="AQ1135" s="55"/>
      <c r="AR1135" s="55"/>
      <c r="AS1135" s="55"/>
      <c r="AT1135" s="55"/>
      <c r="AU1135" s="55"/>
      <c r="AV1135" s="55"/>
      <c r="AW1135" s="55"/>
      <c r="AX1135" s="55"/>
      <c r="AY1135" s="55"/>
      <c r="AZ1135" s="55"/>
      <c r="BA1135" s="55"/>
      <c r="BB1135" s="55"/>
      <c r="BC1135" s="55"/>
      <c r="BD1135" s="55"/>
      <c r="BE1135" s="55"/>
      <c r="BF1135" s="55"/>
      <c r="BG1135" s="55"/>
      <c r="BH1135" s="55"/>
      <c r="BI1135" s="55"/>
      <c r="BJ1135" s="55"/>
      <c r="BK1135" s="55"/>
      <c r="BL1135" s="55"/>
      <c r="BM1135" s="55"/>
      <c r="BN1135" s="55"/>
      <c r="BO1135" s="55"/>
      <c r="BP1135" s="55"/>
      <c r="BQ1135" s="55"/>
      <c r="BR1135" s="55"/>
    </row>
    <row r="1136" spans="3:70" x14ac:dyDescent="0.4">
      <c r="C1136" s="55"/>
      <c r="D1136" s="55"/>
      <c r="E1136" s="55"/>
      <c r="F1136" s="55"/>
      <c r="G1136" s="55"/>
      <c r="H1136" s="55"/>
      <c r="I1136" s="55"/>
      <c r="J1136" s="55"/>
      <c r="K1136" s="55"/>
      <c r="L1136" s="55"/>
      <c r="M1136" s="55"/>
      <c r="N1136" s="55"/>
      <c r="O1136" s="55"/>
      <c r="P1136" s="55"/>
      <c r="Q1136" s="55"/>
      <c r="R1136" s="55"/>
      <c r="S1136" s="55"/>
      <c r="T1136" s="55"/>
      <c r="U1136" s="55"/>
      <c r="V1136" s="55"/>
      <c r="W1136" s="55"/>
      <c r="X1136" s="55"/>
      <c r="Y1136" s="55"/>
      <c r="Z1136" s="55"/>
      <c r="AA1136" s="55"/>
      <c r="AB1136" s="55"/>
      <c r="AC1136" s="55"/>
      <c r="AD1136" s="55"/>
      <c r="AE1136" s="55"/>
      <c r="AF1136" s="55"/>
      <c r="AG1136" s="55"/>
      <c r="AH1136" s="55"/>
      <c r="AI1136" s="55"/>
      <c r="AJ1136" s="55"/>
      <c r="AK1136" s="55"/>
      <c r="AL1136" s="55"/>
      <c r="AM1136" s="55"/>
      <c r="AN1136" s="55"/>
      <c r="AO1136" s="55"/>
      <c r="AP1136" s="55"/>
      <c r="AQ1136" s="55"/>
      <c r="AR1136" s="55"/>
      <c r="AS1136" s="55"/>
      <c r="AT1136" s="55"/>
      <c r="AU1136" s="55"/>
      <c r="AV1136" s="55"/>
      <c r="AW1136" s="55"/>
      <c r="AX1136" s="55"/>
      <c r="AY1136" s="55"/>
      <c r="AZ1136" s="55"/>
      <c r="BA1136" s="55"/>
      <c r="BB1136" s="55"/>
      <c r="BC1136" s="55"/>
      <c r="BD1136" s="55"/>
      <c r="BE1136" s="55"/>
      <c r="BF1136" s="55"/>
      <c r="BG1136" s="55"/>
      <c r="BH1136" s="55"/>
      <c r="BI1136" s="55"/>
      <c r="BJ1136" s="55"/>
      <c r="BK1136" s="55"/>
      <c r="BL1136" s="55"/>
      <c r="BM1136" s="55"/>
      <c r="BN1136" s="55"/>
      <c r="BO1136" s="55"/>
      <c r="BP1136" s="55"/>
      <c r="BQ1136" s="55"/>
      <c r="BR1136" s="55"/>
    </row>
    <row r="1137" spans="3:70" x14ac:dyDescent="0.4">
      <c r="C1137" s="55"/>
      <c r="D1137" s="55"/>
      <c r="E1137" s="55"/>
      <c r="F1137" s="55"/>
      <c r="G1137" s="55"/>
      <c r="H1137" s="55"/>
      <c r="I1137" s="55"/>
      <c r="J1137" s="55"/>
      <c r="K1137" s="55"/>
      <c r="L1137" s="55"/>
      <c r="M1137" s="55"/>
      <c r="N1137" s="55"/>
      <c r="O1137" s="55"/>
      <c r="P1137" s="55"/>
      <c r="Q1137" s="55"/>
      <c r="R1137" s="55"/>
      <c r="S1137" s="55"/>
      <c r="T1137" s="55"/>
      <c r="U1137" s="55"/>
      <c r="V1137" s="55"/>
      <c r="W1137" s="55"/>
      <c r="X1137" s="55"/>
      <c r="Y1137" s="55"/>
      <c r="Z1137" s="55"/>
      <c r="AA1137" s="55"/>
      <c r="AB1137" s="55"/>
      <c r="AC1137" s="55"/>
      <c r="AD1137" s="55"/>
      <c r="AE1137" s="55"/>
      <c r="AF1137" s="55"/>
      <c r="AG1137" s="55"/>
      <c r="AH1137" s="55"/>
      <c r="AI1137" s="55"/>
      <c r="AJ1137" s="55"/>
      <c r="AK1137" s="55"/>
      <c r="AL1137" s="55"/>
      <c r="AM1137" s="55"/>
      <c r="AN1137" s="55"/>
      <c r="AO1137" s="55"/>
      <c r="AP1137" s="55"/>
      <c r="AQ1137" s="55"/>
      <c r="AR1137" s="55"/>
      <c r="AS1137" s="55"/>
      <c r="AT1137" s="55"/>
      <c r="AU1137" s="55"/>
      <c r="AV1137" s="55"/>
      <c r="AW1137" s="55"/>
      <c r="AX1137" s="55"/>
      <c r="AY1137" s="55"/>
      <c r="AZ1137" s="55"/>
      <c r="BA1137" s="55"/>
      <c r="BB1137" s="55"/>
      <c r="BC1137" s="55"/>
      <c r="BD1137" s="55"/>
      <c r="BE1137" s="55"/>
      <c r="BF1137" s="55"/>
      <c r="BG1137" s="55"/>
      <c r="BH1137" s="55"/>
      <c r="BI1137" s="55"/>
      <c r="BJ1137" s="55"/>
      <c r="BK1137" s="55"/>
      <c r="BL1137" s="55"/>
      <c r="BM1137" s="55"/>
      <c r="BN1137" s="55"/>
      <c r="BO1137" s="55"/>
      <c r="BP1137" s="55"/>
      <c r="BQ1137" s="55"/>
      <c r="BR1137" s="55"/>
    </row>
    <row r="1138" spans="3:70" x14ac:dyDescent="0.4">
      <c r="C1138" s="55"/>
      <c r="D1138" s="55"/>
      <c r="E1138" s="55"/>
      <c r="F1138" s="55"/>
      <c r="G1138" s="55"/>
      <c r="H1138" s="55"/>
      <c r="I1138" s="55"/>
      <c r="J1138" s="55"/>
      <c r="K1138" s="55"/>
      <c r="L1138" s="55"/>
      <c r="M1138" s="55"/>
      <c r="N1138" s="55"/>
      <c r="O1138" s="55"/>
      <c r="P1138" s="55"/>
      <c r="Q1138" s="55"/>
      <c r="R1138" s="55"/>
      <c r="S1138" s="55"/>
      <c r="T1138" s="55"/>
      <c r="U1138" s="55"/>
      <c r="V1138" s="55"/>
      <c r="W1138" s="55"/>
      <c r="X1138" s="55"/>
      <c r="Y1138" s="55"/>
      <c r="Z1138" s="55"/>
      <c r="AA1138" s="55"/>
      <c r="AB1138" s="55"/>
      <c r="AC1138" s="55"/>
      <c r="AD1138" s="55"/>
      <c r="AE1138" s="55"/>
      <c r="AF1138" s="55"/>
      <c r="AG1138" s="55"/>
      <c r="AH1138" s="55"/>
      <c r="AI1138" s="55"/>
      <c r="AJ1138" s="55"/>
      <c r="AK1138" s="55"/>
      <c r="AL1138" s="55"/>
      <c r="AM1138" s="55"/>
      <c r="AN1138" s="55"/>
      <c r="AO1138" s="55"/>
      <c r="AP1138" s="55"/>
      <c r="AQ1138" s="55"/>
      <c r="AR1138" s="55"/>
      <c r="AS1138" s="55"/>
      <c r="AT1138" s="55"/>
      <c r="AU1138" s="55"/>
      <c r="AV1138" s="55"/>
      <c r="AW1138" s="55"/>
      <c r="AX1138" s="55"/>
      <c r="AY1138" s="55"/>
      <c r="AZ1138" s="55"/>
      <c r="BA1138" s="55"/>
      <c r="BB1138" s="55"/>
      <c r="BC1138" s="55"/>
      <c r="BD1138" s="55"/>
      <c r="BE1138" s="55"/>
      <c r="BF1138" s="55"/>
      <c r="BG1138" s="55"/>
      <c r="BH1138" s="55"/>
      <c r="BI1138" s="55"/>
      <c r="BJ1138" s="55"/>
      <c r="BK1138" s="55"/>
      <c r="BL1138" s="55"/>
      <c r="BM1138" s="55"/>
      <c r="BN1138" s="55"/>
      <c r="BO1138" s="55"/>
      <c r="BP1138" s="55"/>
      <c r="BQ1138" s="55"/>
      <c r="BR1138" s="55"/>
    </row>
    <row r="1139" spans="3:70" x14ac:dyDescent="0.4">
      <c r="C1139" s="55"/>
      <c r="D1139" s="55"/>
      <c r="E1139" s="55"/>
      <c r="F1139" s="55"/>
      <c r="G1139" s="55"/>
      <c r="H1139" s="55"/>
      <c r="I1139" s="55"/>
      <c r="J1139" s="55"/>
      <c r="K1139" s="55"/>
      <c r="L1139" s="55"/>
      <c r="M1139" s="55"/>
      <c r="N1139" s="55"/>
      <c r="O1139" s="55"/>
      <c r="P1139" s="55"/>
      <c r="Q1139" s="55"/>
      <c r="R1139" s="55"/>
      <c r="S1139" s="55"/>
      <c r="T1139" s="55"/>
      <c r="U1139" s="55"/>
      <c r="V1139" s="55"/>
      <c r="W1139" s="55"/>
      <c r="X1139" s="55"/>
      <c r="Y1139" s="55"/>
      <c r="Z1139" s="55"/>
      <c r="AA1139" s="55"/>
      <c r="AB1139" s="55"/>
      <c r="AC1139" s="55"/>
      <c r="AD1139" s="55"/>
      <c r="AE1139" s="55"/>
      <c r="AF1139" s="55"/>
      <c r="AG1139" s="55"/>
      <c r="AH1139" s="55"/>
      <c r="AI1139" s="55"/>
      <c r="AJ1139" s="55"/>
      <c r="AK1139" s="55"/>
      <c r="AL1139" s="55"/>
      <c r="AM1139" s="55"/>
      <c r="AN1139" s="55"/>
      <c r="AO1139" s="55"/>
      <c r="AP1139" s="55"/>
      <c r="AQ1139" s="55"/>
      <c r="AR1139" s="55"/>
      <c r="AS1139" s="55"/>
      <c r="AT1139" s="55"/>
      <c r="AU1139" s="55"/>
      <c r="AV1139" s="55"/>
      <c r="AW1139" s="55"/>
      <c r="AX1139" s="55"/>
      <c r="AY1139" s="55"/>
      <c r="AZ1139" s="55"/>
      <c r="BA1139" s="55"/>
      <c r="BB1139" s="55"/>
      <c r="BC1139" s="55"/>
      <c r="BD1139" s="55"/>
      <c r="BE1139" s="55"/>
      <c r="BF1139" s="55"/>
      <c r="BG1139" s="55"/>
      <c r="BH1139" s="55"/>
      <c r="BI1139" s="55"/>
      <c r="BJ1139" s="55"/>
      <c r="BK1139" s="55"/>
      <c r="BL1139" s="55"/>
      <c r="BM1139" s="55"/>
      <c r="BN1139" s="55"/>
      <c r="BO1139" s="55"/>
      <c r="BP1139" s="55"/>
      <c r="BQ1139" s="55"/>
      <c r="BR1139" s="55"/>
    </row>
    <row r="1140" spans="3:70" x14ac:dyDescent="0.4">
      <c r="C1140" s="55"/>
      <c r="D1140" s="55"/>
      <c r="E1140" s="55"/>
      <c r="F1140" s="55"/>
      <c r="G1140" s="55"/>
      <c r="H1140" s="55"/>
      <c r="I1140" s="55"/>
      <c r="J1140" s="55"/>
      <c r="K1140" s="55"/>
      <c r="L1140" s="55"/>
      <c r="M1140" s="55"/>
      <c r="N1140" s="55"/>
      <c r="O1140" s="55"/>
      <c r="P1140" s="55"/>
      <c r="Q1140" s="55"/>
      <c r="R1140" s="55"/>
      <c r="S1140" s="55"/>
      <c r="T1140" s="55"/>
      <c r="U1140" s="55"/>
      <c r="V1140" s="55"/>
      <c r="W1140" s="55"/>
      <c r="X1140" s="55"/>
      <c r="Y1140" s="55"/>
      <c r="Z1140" s="55"/>
      <c r="AA1140" s="55"/>
      <c r="AB1140" s="55"/>
      <c r="AC1140" s="55"/>
      <c r="AD1140" s="55"/>
      <c r="AE1140" s="55"/>
      <c r="AF1140" s="55"/>
      <c r="AG1140" s="55"/>
      <c r="AH1140" s="55"/>
      <c r="AI1140" s="55"/>
      <c r="AJ1140" s="55"/>
      <c r="AK1140" s="55"/>
      <c r="AL1140" s="55"/>
      <c r="AM1140" s="55"/>
      <c r="AN1140" s="55"/>
      <c r="AO1140" s="55"/>
      <c r="AP1140" s="55"/>
      <c r="AQ1140" s="55"/>
      <c r="AR1140" s="55"/>
      <c r="AS1140" s="55"/>
      <c r="AT1140" s="55"/>
      <c r="AU1140" s="55"/>
      <c r="AV1140" s="55"/>
      <c r="AW1140" s="55"/>
      <c r="AX1140" s="55"/>
      <c r="AY1140" s="55"/>
      <c r="AZ1140" s="55"/>
      <c r="BA1140" s="55"/>
      <c r="BB1140" s="55"/>
      <c r="BC1140" s="55"/>
      <c r="BD1140" s="55"/>
      <c r="BE1140" s="55"/>
      <c r="BF1140" s="55"/>
      <c r="BG1140" s="55"/>
      <c r="BH1140" s="55"/>
      <c r="BI1140" s="55"/>
      <c r="BJ1140" s="55"/>
      <c r="BK1140" s="55"/>
      <c r="BL1140" s="55"/>
      <c r="BM1140" s="55"/>
      <c r="BN1140" s="55"/>
      <c r="BO1140" s="55"/>
      <c r="BP1140" s="55"/>
      <c r="BQ1140" s="55"/>
      <c r="BR1140" s="55"/>
    </row>
    <row r="1141" spans="3:70" x14ac:dyDescent="0.4">
      <c r="C1141" s="55"/>
      <c r="D1141" s="55"/>
      <c r="E1141" s="55"/>
      <c r="F1141" s="55"/>
      <c r="G1141" s="55"/>
      <c r="H1141" s="55"/>
      <c r="I1141" s="55"/>
      <c r="J1141" s="55"/>
      <c r="K1141" s="55"/>
      <c r="L1141" s="55"/>
      <c r="M1141" s="55"/>
      <c r="N1141" s="55"/>
      <c r="O1141" s="55"/>
      <c r="P1141" s="55"/>
      <c r="Q1141" s="55"/>
      <c r="R1141" s="55"/>
      <c r="S1141" s="55"/>
      <c r="T1141" s="55"/>
      <c r="U1141" s="55"/>
      <c r="V1141" s="55"/>
      <c r="W1141" s="55"/>
      <c r="X1141" s="55"/>
      <c r="Y1141" s="55"/>
      <c r="Z1141" s="55"/>
      <c r="AA1141" s="55"/>
      <c r="AB1141" s="55"/>
      <c r="AC1141" s="55"/>
      <c r="AD1141" s="55"/>
      <c r="AE1141" s="55"/>
      <c r="AF1141" s="55"/>
      <c r="AG1141" s="55"/>
      <c r="AH1141" s="55"/>
      <c r="AI1141" s="55"/>
      <c r="AJ1141" s="55"/>
      <c r="AK1141" s="55"/>
      <c r="AL1141" s="55"/>
      <c r="AM1141" s="55"/>
      <c r="AN1141" s="55"/>
      <c r="AO1141" s="55"/>
      <c r="AP1141" s="55"/>
      <c r="AQ1141" s="55"/>
      <c r="AR1141" s="55"/>
      <c r="AS1141" s="55"/>
      <c r="AT1141" s="55"/>
      <c r="AU1141" s="55"/>
      <c r="AV1141" s="55"/>
      <c r="AW1141" s="55"/>
      <c r="AX1141" s="55"/>
      <c r="AY1141" s="55"/>
      <c r="AZ1141" s="55"/>
      <c r="BA1141" s="55"/>
      <c r="BB1141" s="55"/>
      <c r="BC1141" s="55"/>
      <c r="BD1141" s="55"/>
      <c r="BE1141" s="55"/>
      <c r="BF1141" s="55"/>
      <c r="BG1141" s="55"/>
      <c r="BH1141" s="55"/>
      <c r="BI1141" s="55"/>
      <c r="BJ1141" s="55"/>
      <c r="BK1141" s="55"/>
      <c r="BL1141" s="55"/>
      <c r="BM1141" s="55"/>
      <c r="BN1141" s="55"/>
      <c r="BO1141" s="55"/>
      <c r="BP1141" s="55"/>
      <c r="BQ1141" s="55"/>
      <c r="BR1141" s="55"/>
    </row>
    <row r="1142" spans="3:70" x14ac:dyDescent="0.4">
      <c r="C1142" s="55"/>
      <c r="D1142" s="55"/>
      <c r="E1142" s="55"/>
      <c r="F1142" s="55"/>
      <c r="G1142" s="55"/>
      <c r="H1142" s="55"/>
      <c r="I1142" s="55"/>
      <c r="J1142" s="55"/>
      <c r="K1142" s="55"/>
      <c r="L1142" s="55"/>
      <c r="M1142" s="55"/>
      <c r="N1142" s="55"/>
      <c r="O1142" s="55"/>
      <c r="P1142" s="55"/>
      <c r="Q1142" s="55"/>
      <c r="R1142" s="55"/>
      <c r="S1142" s="55"/>
      <c r="T1142" s="55"/>
      <c r="U1142" s="55"/>
      <c r="V1142" s="55"/>
      <c r="W1142" s="55"/>
      <c r="X1142" s="55"/>
      <c r="Y1142" s="55"/>
      <c r="Z1142" s="55"/>
      <c r="AA1142" s="55"/>
      <c r="AB1142" s="55"/>
      <c r="AC1142" s="55"/>
      <c r="AD1142" s="55"/>
      <c r="AE1142" s="55"/>
      <c r="AF1142" s="55"/>
      <c r="AG1142" s="55"/>
      <c r="AH1142" s="55"/>
      <c r="AI1142" s="55"/>
      <c r="AJ1142" s="55"/>
      <c r="AK1142" s="55"/>
      <c r="AL1142" s="55"/>
      <c r="AM1142" s="55"/>
      <c r="AN1142" s="55"/>
      <c r="AO1142" s="55"/>
      <c r="AP1142" s="55"/>
      <c r="AQ1142" s="55"/>
      <c r="AR1142" s="55"/>
      <c r="AS1142" s="55"/>
      <c r="AT1142" s="55"/>
      <c r="AU1142" s="55"/>
      <c r="AV1142" s="55"/>
      <c r="AW1142" s="55"/>
      <c r="AX1142" s="55"/>
      <c r="AY1142" s="55"/>
      <c r="AZ1142" s="55"/>
      <c r="BA1142" s="55"/>
      <c r="BB1142" s="55"/>
      <c r="BC1142" s="55"/>
      <c r="BD1142" s="55"/>
      <c r="BE1142" s="55"/>
      <c r="BF1142" s="55"/>
      <c r="BG1142" s="55"/>
      <c r="BH1142" s="55"/>
      <c r="BI1142" s="55"/>
      <c r="BJ1142" s="55"/>
      <c r="BK1142" s="55"/>
      <c r="BL1142" s="55"/>
      <c r="BM1142" s="55"/>
      <c r="BN1142" s="55"/>
      <c r="BO1142" s="55"/>
      <c r="BP1142" s="55"/>
      <c r="BQ1142" s="55"/>
      <c r="BR1142" s="55"/>
    </row>
    <row r="1143" spans="3:70" x14ac:dyDescent="0.4">
      <c r="C1143" s="55"/>
      <c r="D1143" s="55"/>
      <c r="E1143" s="55"/>
      <c r="F1143" s="55"/>
      <c r="G1143" s="55"/>
      <c r="H1143" s="55"/>
      <c r="I1143" s="55"/>
      <c r="J1143" s="55"/>
      <c r="K1143" s="55"/>
      <c r="L1143" s="55"/>
      <c r="M1143" s="55"/>
      <c r="N1143" s="55"/>
      <c r="O1143" s="55"/>
      <c r="P1143" s="55"/>
      <c r="Q1143" s="55"/>
      <c r="R1143" s="55"/>
      <c r="S1143" s="55"/>
      <c r="T1143" s="55"/>
      <c r="U1143" s="55"/>
      <c r="V1143" s="55"/>
      <c r="W1143" s="55"/>
      <c r="X1143" s="55"/>
      <c r="Y1143" s="55"/>
      <c r="Z1143" s="55"/>
      <c r="AA1143" s="55"/>
      <c r="AB1143" s="55"/>
      <c r="AC1143" s="55"/>
      <c r="AD1143" s="55"/>
      <c r="AE1143" s="55"/>
      <c r="AF1143" s="55"/>
      <c r="AG1143" s="55"/>
      <c r="AH1143" s="55"/>
      <c r="AI1143" s="55"/>
      <c r="AJ1143" s="55"/>
      <c r="AK1143" s="55"/>
      <c r="AL1143" s="55"/>
      <c r="AM1143" s="55"/>
      <c r="AN1143" s="55"/>
      <c r="AO1143" s="55"/>
      <c r="AP1143" s="55"/>
      <c r="AQ1143" s="55"/>
      <c r="AR1143" s="55"/>
      <c r="AS1143" s="55"/>
      <c r="AT1143" s="55"/>
      <c r="AU1143" s="55"/>
      <c r="AV1143" s="55"/>
      <c r="AW1143" s="55"/>
      <c r="AX1143" s="55"/>
      <c r="AY1143" s="55"/>
      <c r="AZ1143" s="55"/>
      <c r="BA1143" s="55"/>
      <c r="BB1143" s="55"/>
      <c r="BC1143" s="55"/>
      <c r="BD1143" s="55"/>
      <c r="BE1143" s="55"/>
      <c r="BF1143" s="55"/>
      <c r="BG1143" s="55"/>
      <c r="BH1143" s="55"/>
      <c r="BI1143" s="55"/>
      <c r="BJ1143" s="55"/>
      <c r="BK1143" s="55"/>
      <c r="BL1143" s="55"/>
      <c r="BM1143" s="55"/>
      <c r="BN1143" s="55"/>
      <c r="BO1143" s="55"/>
      <c r="BP1143" s="55"/>
      <c r="BQ1143" s="55"/>
      <c r="BR1143" s="55"/>
    </row>
    <row r="1144" spans="3:70" x14ac:dyDescent="0.4">
      <c r="C1144" s="55"/>
      <c r="D1144" s="55"/>
      <c r="E1144" s="55"/>
      <c r="F1144" s="55"/>
      <c r="G1144" s="55"/>
      <c r="H1144" s="55"/>
      <c r="I1144" s="55"/>
      <c r="J1144" s="55"/>
      <c r="K1144" s="55"/>
      <c r="L1144" s="55"/>
      <c r="M1144" s="55"/>
      <c r="N1144" s="55"/>
      <c r="O1144" s="55"/>
      <c r="P1144" s="55"/>
      <c r="Q1144" s="55"/>
      <c r="R1144" s="55"/>
      <c r="S1144" s="55"/>
      <c r="T1144" s="55"/>
      <c r="U1144" s="55"/>
      <c r="V1144" s="55"/>
      <c r="W1144" s="55"/>
      <c r="X1144" s="55"/>
      <c r="Y1144" s="55"/>
      <c r="Z1144" s="55"/>
      <c r="AA1144" s="55"/>
      <c r="AB1144" s="55"/>
      <c r="AC1144" s="55"/>
      <c r="AD1144" s="55"/>
      <c r="AE1144" s="55"/>
      <c r="AF1144" s="55"/>
      <c r="AG1144" s="55"/>
      <c r="AH1144" s="55"/>
      <c r="AI1144" s="55"/>
      <c r="AJ1144" s="55"/>
      <c r="AK1144" s="55"/>
      <c r="AL1144" s="55"/>
      <c r="AM1144" s="55"/>
      <c r="AN1144" s="55"/>
      <c r="AO1144" s="55"/>
      <c r="AP1144" s="55"/>
      <c r="AQ1144" s="55"/>
      <c r="AR1144" s="55"/>
      <c r="AS1144" s="55"/>
      <c r="AT1144" s="55"/>
      <c r="AU1144" s="55"/>
      <c r="AV1144" s="55"/>
      <c r="AW1144" s="55"/>
      <c r="AX1144" s="55"/>
      <c r="AY1144" s="55"/>
      <c r="AZ1144" s="55"/>
      <c r="BA1144" s="55"/>
      <c r="BB1144" s="55"/>
      <c r="BC1144" s="55"/>
      <c r="BD1144" s="55"/>
      <c r="BE1144" s="55"/>
      <c r="BF1144" s="55"/>
      <c r="BG1144" s="55"/>
      <c r="BH1144" s="55"/>
      <c r="BI1144" s="55"/>
      <c r="BJ1144" s="55"/>
      <c r="BK1144" s="55"/>
      <c r="BL1144" s="55"/>
      <c r="BM1144" s="55"/>
      <c r="BN1144" s="55"/>
      <c r="BO1144" s="55"/>
      <c r="BP1144" s="55"/>
      <c r="BQ1144" s="55"/>
      <c r="BR1144" s="55"/>
    </row>
    <row r="1145" spans="3:70" x14ac:dyDescent="0.4">
      <c r="C1145" s="55"/>
      <c r="D1145" s="55"/>
      <c r="E1145" s="55"/>
      <c r="F1145" s="55"/>
      <c r="G1145" s="55"/>
      <c r="H1145" s="55"/>
      <c r="I1145" s="55"/>
      <c r="J1145" s="55"/>
      <c r="K1145" s="55"/>
      <c r="L1145" s="55"/>
      <c r="M1145" s="55"/>
      <c r="N1145" s="55"/>
      <c r="O1145" s="55"/>
      <c r="P1145" s="55"/>
      <c r="Q1145" s="55"/>
      <c r="R1145" s="55"/>
      <c r="S1145" s="55"/>
      <c r="T1145" s="55"/>
      <c r="U1145" s="55"/>
      <c r="V1145" s="55"/>
      <c r="W1145" s="55"/>
      <c r="X1145" s="55"/>
      <c r="Y1145" s="55"/>
      <c r="Z1145" s="55"/>
      <c r="AA1145" s="55"/>
      <c r="AB1145" s="55"/>
      <c r="AC1145" s="55"/>
      <c r="AD1145" s="55"/>
      <c r="AE1145" s="55"/>
      <c r="AF1145" s="55"/>
      <c r="AG1145" s="55"/>
      <c r="AH1145" s="55"/>
      <c r="AI1145" s="55"/>
      <c r="AJ1145" s="55"/>
      <c r="AK1145" s="55"/>
      <c r="AL1145" s="55"/>
      <c r="AM1145" s="55"/>
      <c r="AN1145" s="55"/>
      <c r="AO1145" s="55"/>
      <c r="AP1145" s="55"/>
      <c r="AQ1145" s="55"/>
      <c r="AR1145" s="55"/>
      <c r="AS1145" s="55"/>
      <c r="AT1145" s="55"/>
      <c r="AU1145" s="55"/>
      <c r="AV1145" s="55"/>
      <c r="AW1145" s="55"/>
      <c r="AX1145" s="55"/>
      <c r="AY1145" s="55"/>
      <c r="AZ1145" s="55"/>
      <c r="BA1145" s="55"/>
      <c r="BB1145" s="55"/>
      <c r="BC1145" s="55"/>
      <c r="BD1145" s="55"/>
      <c r="BE1145" s="55"/>
      <c r="BF1145" s="55"/>
      <c r="BG1145" s="55"/>
      <c r="BH1145" s="55"/>
      <c r="BI1145" s="55"/>
      <c r="BJ1145" s="55"/>
      <c r="BK1145" s="55"/>
      <c r="BL1145" s="55"/>
      <c r="BM1145" s="55"/>
      <c r="BN1145" s="55"/>
      <c r="BO1145" s="55"/>
      <c r="BP1145" s="55"/>
      <c r="BQ1145" s="55"/>
      <c r="BR1145" s="55"/>
    </row>
    <row r="1146" spans="3:70" x14ac:dyDescent="0.4">
      <c r="C1146" s="55"/>
      <c r="D1146" s="55"/>
      <c r="E1146" s="55"/>
      <c r="F1146" s="55"/>
      <c r="G1146" s="55"/>
      <c r="H1146" s="55"/>
      <c r="I1146" s="55"/>
      <c r="J1146" s="55"/>
      <c r="K1146" s="55"/>
      <c r="L1146" s="55"/>
      <c r="M1146" s="55"/>
      <c r="N1146" s="55"/>
      <c r="O1146" s="55"/>
      <c r="P1146" s="55"/>
      <c r="Q1146" s="55"/>
      <c r="R1146" s="55"/>
      <c r="S1146" s="55"/>
      <c r="T1146" s="55"/>
      <c r="U1146" s="55"/>
      <c r="V1146" s="55"/>
      <c r="W1146" s="55"/>
      <c r="X1146" s="55"/>
      <c r="Y1146" s="55"/>
      <c r="Z1146" s="55"/>
      <c r="AA1146" s="55"/>
      <c r="AB1146" s="55"/>
      <c r="AC1146" s="55"/>
      <c r="AD1146" s="55"/>
      <c r="AE1146" s="55"/>
      <c r="AF1146" s="55"/>
      <c r="AG1146" s="55"/>
      <c r="AH1146" s="55"/>
      <c r="AI1146" s="55"/>
      <c r="AJ1146" s="55"/>
      <c r="AK1146" s="55"/>
      <c r="AL1146" s="55"/>
      <c r="AM1146" s="55"/>
      <c r="AN1146" s="55"/>
      <c r="AO1146" s="55"/>
      <c r="AP1146" s="55"/>
      <c r="AQ1146" s="55"/>
      <c r="AR1146" s="55"/>
      <c r="AS1146" s="55"/>
      <c r="AT1146" s="55"/>
      <c r="AU1146" s="55"/>
      <c r="AV1146" s="55"/>
      <c r="AW1146" s="55"/>
      <c r="AX1146" s="55"/>
      <c r="AY1146" s="55"/>
      <c r="AZ1146" s="55"/>
      <c r="BA1146" s="55"/>
      <c r="BB1146" s="55"/>
      <c r="BC1146" s="55"/>
      <c r="BD1146" s="55"/>
      <c r="BE1146" s="55"/>
      <c r="BF1146" s="55"/>
      <c r="BG1146" s="55"/>
      <c r="BH1146" s="55"/>
      <c r="BI1146" s="55"/>
      <c r="BJ1146" s="55"/>
      <c r="BK1146" s="55"/>
      <c r="BL1146" s="55"/>
      <c r="BM1146" s="55"/>
      <c r="BN1146" s="55"/>
      <c r="BO1146" s="55"/>
      <c r="BP1146" s="55"/>
      <c r="BQ1146" s="55"/>
      <c r="BR1146" s="55"/>
    </row>
    <row r="1147" spans="3:70" x14ac:dyDescent="0.4">
      <c r="C1147" s="55"/>
      <c r="D1147" s="55"/>
      <c r="E1147" s="55"/>
      <c r="F1147" s="55"/>
      <c r="G1147" s="55"/>
      <c r="H1147" s="55"/>
      <c r="I1147" s="55"/>
      <c r="J1147" s="55"/>
      <c r="K1147" s="55"/>
      <c r="L1147" s="55"/>
      <c r="M1147" s="55"/>
      <c r="N1147" s="55"/>
      <c r="O1147" s="55"/>
      <c r="P1147" s="55"/>
      <c r="Q1147" s="55"/>
      <c r="R1147" s="55"/>
      <c r="S1147" s="55"/>
      <c r="T1147" s="55"/>
      <c r="U1147" s="55"/>
      <c r="V1147" s="55"/>
      <c r="W1147" s="55"/>
      <c r="X1147" s="55"/>
      <c r="Y1147" s="55"/>
      <c r="Z1147" s="55"/>
      <c r="AA1147" s="55"/>
      <c r="AB1147" s="55"/>
      <c r="AC1147" s="55"/>
      <c r="AD1147" s="55"/>
      <c r="AE1147" s="55"/>
      <c r="AF1147" s="55"/>
      <c r="AG1147" s="55"/>
      <c r="AH1147" s="55"/>
      <c r="AI1147" s="55"/>
      <c r="AJ1147" s="55"/>
      <c r="AK1147" s="55"/>
      <c r="AL1147" s="55"/>
      <c r="AM1147" s="55"/>
      <c r="AN1147" s="55"/>
      <c r="AO1147" s="55"/>
      <c r="AP1147" s="55"/>
      <c r="AQ1147" s="55"/>
      <c r="AR1147" s="55"/>
      <c r="AS1147" s="55"/>
      <c r="AT1147" s="55"/>
      <c r="AU1147" s="55"/>
      <c r="AV1147" s="55"/>
      <c r="AW1147" s="55"/>
      <c r="AX1147" s="55"/>
      <c r="AY1147" s="55"/>
      <c r="AZ1147" s="55"/>
      <c r="BA1147" s="55"/>
      <c r="BB1147" s="55"/>
      <c r="BC1147" s="55"/>
      <c r="BD1147" s="55"/>
      <c r="BE1147" s="55"/>
      <c r="BF1147" s="55"/>
      <c r="BG1147" s="55"/>
      <c r="BH1147" s="55"/>
      <c r="BI1147" s="55"/>
      <c r="BJ1147" s="55"/>
      <c r="BK1147" s="55"/>
      <c r="BL1147" s="55"/>
      <c r="BM1147" s="55"/>
      <c r="BN1147" s="55"/>
      <c r="BO1147" s="55"/>
      <c r="BP1147" s="55"/>
      <c r="BQ1147" s="55"/>
      <c r="BR1147" s="55"/>
    </row>
    <row r="1148" spans="3:70" x14ac:dyDescent="0.4">
      <c r="C1148" s="55"/>
      <c r="D1148" s="55"/>
      <c r="E1148" s="55"/>
      <c r="F1148" s="55"/>
      <c r="G1148" s="55"/>
      <c r="H1148" s="55"/>
      <c r="I1148" s="55"/>
      <c r="J1148" s="55"/>
      <c r="K1148" s="55"/>
      <c r="L1148" s="55"/>
      <c r="M1148" s="55"/>
      <c r="N1148" s="55"/>
      <c r="O1148" s="55"/>
      <c r="P1148" s="55"/>
      <c r="Q1148" s="55"/>
      <c r="R1148" s="55"/>
      <c r="S1148" s="55"/>
      <c r="T1148" s="55"/>
      <c r="U1148" s="55"/>
      <c r="V1148" s="55"/>
      <c r="W1148" s="55"/>
      <c r="X1148" s="55"/>
      <c r="Y1148" s="55"/>
      <c r="Z1148" s="55"/>
      <c r="AA1148" s="55"/>
      <c r="AB1148" s="55"/>
      <c r="AC1148" s="55"/>
      <c r="AD1148" s="55"/>
      <c r="AE1148" s="55"/>
      <c r="AF1148" s="55"/>
      <c r="AG1148" s="55"/>
      <c r="AH1148" s="55"/>
      <c r="AI1148" s="55"/>
      <c r="AJ1148" s="55"/>
      <c r="AK1148" s="55"/>
      <c r="AL1148" s="55"/>
      <c r="AM1148" s="55"/>
      <c r="AN1148" s="55"/>
      <c r="AO1148" s="55"/>
      <c r="AP1148" s="55"/>
      <c r="AQ1148" s="55"/>
      <c r="AR1148" s="55"/>
      <c r="AS1148" s="55"/>
      <c r="AT1148" s="55"/>
      <c r="AU1148" s="55"/>
      <c r="AV1148" s="55"/>
      <c r="AW1148" s="55"/>
      <c r="AX1148" s="55"/>
      <c r="AY1148" s="55"/>
      <c r="AZ1148" s="55"/>
      <c r="BA1148" s="55"/>
      <c r="BB1148" s="55"/>
      <c r="BC1148" s="55"/>
      <c r="BD1148" s="55"/>
      <c r="BE1148" s="55"/>
      <c r="BF1148" s="55"/>
      <c r="BG1148" s="55"/>
      <c r="BH1148" s="55"/>
      <c r="BI1148" s="55"/>
      <c r="BJ1148" s="55"/>
      <c r="BK1148" s="55"/>
      <c r="BL1148" s="55"/>
      <c r="BM1148" s="55"/>
      <c r="BN1148" s="55"/>
      <c r="BO1148" s="55"/>
      <c r="BP1148" s="55"/>
      <c r="BQ1148" s="55"/>
      <c r="BR1148" s="55"/>
    </row>
    <row r="1149" spans="3:70" x14ac:dyDescent="0.4">
      <c r="C1149" s="55"/>
      <c r="D1149" s="55"/>
      <c r="E1149" s="55"/>
      <c r="F1149" s="55"/>
      <c r="G1149" s="55"/>
      <c r="H1149" s="55"/>
      <c r="I1149" s="55"/>
      <c r="J1149" s="55"/>
      <c r="K1149" s="55"/>
      <c r="L1149" s="55"/>
      <c r="M1149" s="55"/>
      <c r="N1149" s="55"/>
      <c r="O1149" s="55"/>
      <c r="P1149" s="55"/>
      <c r="Q1149" s="55"/>
      <c r="R1149" s="55"/>
      <c r="S1149" s="55"/>
      <c r="T1149" s="55"/>
      <c r="U1149" s="55"/>
      <c r="V1149" s="55"/>
      <c r="W1149" s="55"/>
      <c r="X1149" s="55"/>
      <c r="Y1149" s="55"/>
      <c r="Z1149" s="55"/>
      <c r="AA1149" s="55"/>
      <c r="AB1149" s="55"/>
      <c r="AC1149" s="55"/>
      <c r="AD1149" s="55"/>
      <c r="AE1149" s="55"/>
      <c r="AF1149" s="55"/>
      <c r="AG1149" s="55"/>
      <c r="AH1149" s="55"/>
      <c r="AI1149" s="55"/>
      <c r="AJ1149" s="55"/>
      <c r="AK1149" s="55"/>
      <c r="AL1149" s="55"/>
      <c r="AM1149" s="55"/>
      <c r="AN1149" s="55"/>
      <c r="AO1149" s="55"/>
      <c r="AP1149" s="55"/>
      <c r="AQ1149" s="55"/>
      <c r="AR1149" s="55"/>
      <c r="AS1149" s="55"/>
      <c r="AT1149" s="55"/>
      <c r="AU1149" s="55"/>
      <c r="AV1149" s="55"/>
      <c r="AW1149" s="55"/>
      <c r="AX1149" s="55"/>
      <c r="AY1149" s="55"/>
      <c r="AZ1149" s="55"/>
      <c r="BA1149" s="55"/>
      <c r="BB1149" s="55"/>
      <c r="BC1149" s="55"/>
      <c r="BD1149" s="55"/>
      <c r="BE1149" s="55"/>
      <c r="BF1149" s="55"/>
      <c r="BG1149" s="55"/>
      <c r="BH1149" s="55"/>
      <c r="BI1149" s="55"/>
      <c r="BJ1149" s="55"/>
      <c r="BK1149" s="55"/>
      <c r="BL1149" s="55"/>
      <c r="BM1149" s="55"/>
      <c r="BN1149" s="55"/>
      <c r="BO1149" s="55"/>
      <c r="BP1149" s="55"/>
      <c r="BQ1149" s="55"/>
      <c r="BR1149" s="55"/>
    </row>
    <row r="1150" spans="3:70" x14ac:dyDescent="0.4">
      <c r="C1150" s="55"/>
      <c r="D1150" s="55"/>
      <c r="E1150" s="55"/>
      <c r="F1150" s="55"/>
      <c r="G1150" s="55"/>
      <c r="H1150" s="55"/>
      <c r="I1150" s="55"/>
      <c r="J1150" s="55"/>
      <c r="K1150" s="55"/>
      <c r="L1150" s="55"/>
      <c r="M1150" s="55"/>
      <c r="N1150" s="55"/>
      <c r="O1150" s="55"/>
      <c r="P1150" s="55"/>
      <c r="Q1150" s="55"/>
      <c r="R1150" s="55"/>
      <c r="S1150" s="55"/>
      <c r="T1150" s="55"/>
      <c r="U1150" s="55"/>
      <c r="V1150" s="55"/>
      <c r="W1150" s="55"/>
      <c r="X1150" s="55"/>
      <c r="Y1150" s="55"/>
      <c r="Z1150" s="55"/>
      <c r="AA1150" s="55"/>
      <c r="AB1150" s="55"/>
      <c r="AC1150" s="55"/>
      <c r="AD1150" s="55"/>
      <c r="AE1150" s="55"/>
      <c r="AF1150" s="55"/>
      <c r="AG1150" s="55"/>
      <c r="AH1150" s="55"/>
      <c r="AI1150" s="55"/>
      <c r="AJ1150" s="55"/>
      <c r="AK1150" s="55"/>
      <c r="AL1150" s="55"/>
      <c r="AM1150" s="55"/>
      <c r="AN1150" s="55"/>
      <c r="AO1150" s="55"/>
      <c r="AP1150" s="55"/>
      <c r="AQ1150" s="55"/>
      <c r="AR1150" s="55"/>
      <c r="AS1150" s="55"/>
      <c r="AT1150" s="55"/>
      <c r="AU1150" s="55"/>
      <c r="AV1150" s="55"/>
      <c r="AW1150" s="55"/>
      <c r="AX1150" s="55"/>
      <c r="AY1150" s="55"/>
      <c r="AZ1150" s="55"/>
      <c r="BA1150" s="55"/>
      <c r="BB1150" s="55"/>
      <c r="BC1150" s="55"/>
      <c r="BD1150" s="55"/>
      <c r="BE1150" s="55"/>
      <c r="BF1150" s="55"/>
      <c r="BG1150" s="55"/>
      <c r="BH1150" s="55"/>
      <c r="BI1150" s="55"/>
      <c r="BJ1150" s="55"/>
      <c r="BK1150" s="55"/>
      <c r="BL1150" s="55"/>
      <c r="BM1150" s="55"/>
      <c r="BN1150" s="55"/>
      <c r="BO1150" s="55"/>
      <c r="BP1150" s="55"/>
      <c r="BQ1150" s="55"/>
      <c r="BR1150" s="55"/>
    </row>
    <row r="1151" spans="3:70" x14ac:dyDescent="0.4">
      <c r="C1151" s="55"/>
      <c r="D1151" s="55"/>
      <c r="E1151" s="55"/>
      <c r="F1151" s="55"/>
      <c r="G1151" s="55"/>
      <c r="H1151" s="55"/>
      <c r="I1151" s="55"/>
      <c r="J1151" s="55"/>
      <c r="K1151" s="55"/>
      <c r="L1151" s="55"/>
      <c r="M1151" s="55"/>
      <c r="N1151" s="55"/>
      <c r="O1151" s="55"/>
      <c r="P1151" s="55"/>
      <c r="Q1151" s="55"/>
      <c r="R1151" s="55"/>
      <c r="S1151" s="55"/>
      <c r="T1151" s="55"/>
      <c r="U1151" s="55"/>
      <c r="V1151" s="55"/>
      <c r="W1151" s="55"/>
      <c r="X1151" s="55"/>
      <c r="Y1151" s="55"/>
      <c r="Z1151" s="55"/>
      <c r="AA1151" s="55"/>
      <c r="AB1151" s="55"/>
      <c r="AC1151" s="55"/>
      <c r="AD1151" s="55"/>
      <c r="AE1151" s="55"/>
      <c r="AF1151" s="55"/>
      <c r="AG1151" s="55"/>
      <c r="AH1151" s="55"/>
      <c r="AI1151" s="55"/>
      <c r="AJ1151" s="55"/>
      <c r="AK1151" s="55"/>
      <c r="AL1151" s="55"/>
      <c r="AM1151" s="55"/>
      <c r="AN1151" s="55"/>
      <c r="AO1151" s="55"/>
      <c r="AP1151" s="55"/>
      <c r="AQ1151" s="55"/>
      <c r="AR1151" s="55"/>
      <c r="AS1151" s="55"/>
      <c r="AT1151" s="55"/>
      <c r="AU1151" s="55"/>
      <c r="AV1151" s="55"/>
      <c r="AW1151" s="55"/>
      <c r="AX1151" s="55"/>
      <c r="AY1151" s="55"/>
      <c r="AZ1151" s="55"/>
      <c r="BA1151" s="55"/>
      <c r="BB1151" s="55"/>
      <c r="BC1151" s="55"/>
      <c r="BD1151" s="55"/>
      <c r="BE1151" s="55"/>
      <c r="BF1151" s="55"/>
      <c r="BG1151" s="55"/>
      <c r="BH1151" s="55"/>
      <c r="BI1151" s="55"/>
      <c r="BJ1151" s="55"/>
      <c r="BK1151" s="55"/>
      <c r="BL1151" s="55"/>
      <c r="BM1151" s="55"/>
      <c r="BN1151" s="55"/>
      <c r="BO1151" s="55"/>
      <c r="BP1151" s="55"/>
      <c r="BQ1151" s="55"/>
      <c r="BR1151" s="55"/>
    </row>
    <row r="1152" spans="3:70" x14ac:dyDescent="0.4">
      <c r="C1152" s="55"/>
      <c r="D1152" s="55"/>
      <c r="E1152" s="55"/>
      <c r="F1152" s="55"/>
      <c r="G1152" s="55"/>
      <c r="H1152" s="55"/>
      <c r="I1152" s="55"/>
      <c r="J1152" s="55"/>
      <c r="K1152" s="55"/>
      <c r="L1152" s="55"/>
      <c r="M1152" s="55"/>
      <c r="N1152" s="55"/>
      <c r="O1152" s="55"/>
      <c r="P1152" s="55"/>
      <c r="Q1152" s="55"/>
      <c r="R1152" s="55"/>
      <c r="S1152" s="55"/>
      <c r="T1152" s="55"/>
      <c r="U1152" s="55"/>
      <c r="V1152" s="55"/>
      <c r="W1152" s="55"/>
      <c r="X1152" s="55"/>
      <c r="Y1152" s="55"/>
      <c r="Z1152" s="55"/>
      <c r="AA1152" s="55"/>
      <c r="AB1152" s="55"/>
      <c r="AC1152" s="55"/>
      <c r="AD1152" s="55"/>
      <c r="AE1152" s="55"/>
      <c r="AF1152" s="55"/>
      <c r="AG1152" s="55"/>
      <c r="AH1152" s="55"/>
      <c r="AI1152" s="55"/>
      <c r="AJ1152" s="55"/>
      <c r="AK1152" s="55"/>
      <c r="AL1152" s="55"/>
      <c r="AM1152" s="55"/>
      <c r="AN1152" s="55"/>
      <c r="AO1152" s="55"/>
      <c r="AP1152" s="55"/>
      <c r="AQ1152" s="55"/>
      <c r="AR1152" s="55"/>
      <c r="AS1152" s="55"/>
      <c r="AT1152" s="55"/>
      <c r="AU1152" s="55"/>
      <c r="AV1152" s="55"/>
      <c r="AW1152" s="55"/>
      <c r="AX1152" s="55"/>
      <c r="AY1152" s="55"/>
      <c r="AZ1152" s="55"/>
      <c r="BA1152" s="55"/>
      <c r="BB1152" s="55"/>
      <c r="BC1152" s="55"/>
      <c r="BD1152" s="55"/>
      <c r="BE1152" s="55"/>
      <c r="BF1152" s="55"/>
      <c r="BG1152" s="55"/>
      <c r="BH1152" s="55"/>
      <c r="BI1152" s="55"/>
      <c r="BJ1152" s="55"/>
      <c r="BK1152" s="55"/>
      <c r="BL1152" s="55"/>
      <c r="BM1152" s="55"/>
      <c r="BN1152" s="55"/>
      <c r="BO1152" s="55"/>
      <c r="BP1152" s="55"/>
      <c r="BQ1152" s="55"/>
      <c r="BR1152" s="55"/>
    </row>
    <row r="1153" spans="3:70" x14ac:dyDescent="0.4">
      <c r="C1153" s="55"/>
      <c r="D1153" s="55"/>
      <c r="E1153" s="55"/>
      <c r="F1153" s="55"/>
      <c r="G1153" s="55"/>
      <c r="H1153" s="55"/>
      <c r="I1153" s="55"/>
      <c r="J1153" s="55"/>
      <c r="K1153" s="55"/>
      <c r="L1153" s="55"/>
      <c r="M1153" s="55"/>
      <c r="N1153" s="55"/>
      <c r="O1153" s="55"/>
      <c r="P1153" s="55"/>
      <c r="Q1153" s="55"/>
      <c r="R1153" s="55"/>
      <c r="S1153" s="55"/>
      <c r="T1153" s="55"/>
      <c r="U1153" s="55"/>
      <c r="V1153" s="55"/>
      <c r="W1153" s="55"/>
      <c r="X1153" s="55"/>
      <c r="Y1153" s="55"/>
      <c r="Z1153" s="55"/>
      <c r="AA1153" s="55"/>
      <c r="AB1153" s="55"/>
      <c r="AC1153" s="55"/>
      <c r="AD1153" s="55"/>
      <c r="AE1153" s="55"/>
      <c r="AF1153" s="55"/>
      <c r="AG1153" s="55"/>
      <c r="AH1153" s="55"/>
      <c r="AI1153" s="55"/>
      <c r="AJ1153" s="55"/>
      <c r="AK1153" s="55"/>
      <c r="AL1153" s="55"/>
      <c r="AM1153" s="55"/>
      <c r="AN1153" s="55"/>
      <c r="AO1153" s="55"/>
      <c r="AP1153" s="55"/>
      <c r="AQ1153" s="55"/>
      <c r="AR1153" s="55"/>
      <c r="AS1153" s="55"/>
      <c r="AT1153" s="55"/>
      <c r="AU1153" s="55"/>
      <c r="AV1153" s="55"/>
      <c r="AW1153" s="55"/>
      <c r="AX1153" s="55"/>
      <c r="AY1153" s="55"/>
      <c r="AZ1153" s="55"/>
      <c r="BA1153" s="55"/>
      <c r="BB1153" s="55"/>
      <c r="BC1153" s="55"/>
      <c r="BD1153" s="55"/>
      <c r="BE1153" s="55"/>
      <c r="BF1153" s="55"/>
      <c r="BG1153" s="55"/>
      <c r="BH1153" s="55"/>
      <c r="BI1153" s="55"/>
      <c r="BJ1153" s="55"/>
      <c r="BK1153" s="55"/>
      <c r="BL1153" s="55"/>
      <c r="BM1153" s="55"/>
      <c r="BN1153" s="55"/>
      <c r="BO1153" s="55"/>
      <c r="BP1153" s="55"/>
      <c r="BQ1153" s="55"/>
      <c r="BR1153" s="55"/>
    </row>
    <row r="1154" spans="3:70" x14ac:dyDescent="0.4">
      <c r="C1154" s="55"/>
      <c r="D1154" s="55"/>
      <c r="E1154" s="55"/>
      <c r="F1154" s="55"/>
      <c r="G1154" s="55"/>
      <c r="H1154" s="55"/>
      <c r="I1154" s="55"/>
      <c r="J1154" s="55"/>
      <c r="K1154" s="55"/>
      <c r="L1154" s="55"/>
      <c r="M1154" s="55"/>
      <c r="N1154" s="55"/>
      <c r="O1154" s="55"/>
      <c r="P1154" s="55"/>
      <c r="Q1154" s="55"/>
      <c r="R1154" s="55"/>
      <c r="S1154" s="55"/>
      <c r="T1154" s="55"/>
      <c r="U1154" s="55"/>
      <c r="V1154" s="55"/>
      <c r="W1154" s="55"/>
      <c r="X1154" s="55"/>
      <c r="Y1154" s="55"/>
      <c r="Z1154" s="55"/>
      <c r="AA1154" s="55"/>
      <c r="AB1154" s="55"/>
      <c r="AC1154" s="55"/>
      <c r="AD1154" s="55"/>
      <c r="AE1154" s="55"/>
      <c r="AF1154" s="55"/>
      <c r="AG1154" s="55"/>
      <c r="AH1154" s="55"/>
      <c r="AI1154" s="55"/>
      <c r="AJ1154" s="55"/>
      <c r="AK1154" s="55"/>
      <c r="AL1154" s="55"/>
      <c r="AM1154" s="55"/>
      <c r="AN1154" s="55"/>
      <c r="AO1154" s="55"/>
      <c r="AP1154" s="55"/>
      <c r="AQ1154" s="55"/>
      <c r="AR1154" s="55"/>
      <c r="AS1154" s="55"/>
      <c r="AT1154" s="55"/>
      <c r="AU1154" s="55"/>
      <c r="AV1154" s="55"/>
      <c r="AW1154" s="55"/>
      <c r="AX1154" s="55"/>
      <c r="AY1154" s="55"/>
      <c r="AZ1154" s="55"/>
      <c r="BA1154" s="55"/>
      <c r="BB1154" s="55"/>
      <c r="BC1154" s="55"/>
      <c r="BD1154" s="55"/>
      <c r="BE1154" s="55"/>
      <c r="BF1154" s="55"/>
      <c r="BG1154" s="55"/>
      <c r="BH1154" s="55"/>
      <c r="BI1154" s="55"/>
      <c r="BJ1154" s="55"/>
      <c r="BK1154" s="55"/>
      <c r="BL1154" s="55"/>
      <c r="BM1154" s="55"/>
      <c r="BN1154" s="55"/>
      <c r="BO1154" s="55"/>
      <c r="BP1154" s="55"/>
      <c r="BQ1154" s="55"/>
      <c r="BR1154" s="55"/>
    </row>
    <row r="1155" spans="3:70" x14ac:dyDescent="0.4">
      <c r="C1155" s="55"/>
      <c r="D1155" s="55"/>
      <c r="E1155" s="55"/>
      <c r="F1155" s="55"/>
      <c r="G1155" s="55"/>
      <c r="H1155" s="55"/>
      <c r="I1155" s="55"/>
      <c r="J1155" s="55"/>
      <c r="K1155" s="55"/>
      <c r="L1155" s="55"/>
      <c r="M1155" s="55"/>
      <c r="N1155" s="55"/>
      <c r="O1155" s="55"/>
      <c r="P1155" s="55"/>
      <c r="Q1155" s="55"/>
      <c r="R1155" s="55"/>
      <c r="S1155" s="55"/>
      <c r="T1155" s="55"/>
      <c r="U1155" s="55"/>
      <c r="V1155" s="55"/>
      <c r="W1155" s="55"/>
      <c r="X1155" s="55"/>
      <c r="Y1155" s="55"/>
      <c r="Z1155" s="55"/>
      <c r="AA1155" s="55"/>
      <c r="AB1155" s="55"/>
      <c r="AC1155" s="55"/>
      <c r="AD1155" s="55"/>
      <c r="AE1155" s="55"/>
      <c r="AF1155" s="55"/>
      <c r="AG1155" s="55"/>
      <c r="AH1155" s="55"/>
      <c r="AI1155" s="55"/>
      <c r="AJ1155" s="55"/>
      <c r="AK1155" s="55"/>
      <c r="AL1155" s="55"/>
      <c r="AM1155" s="55"/>
      <c r="AN1155" s="55"/>
      <c r="AO1155" s="55"/>
      <c r="AP1155" s="55"/>
      <c r="AQ1155" s="55"/>
      <c r="AR1155" s="55"/>
      <c r="AS1155" s="55"/>
      <c r="AT1155" s="55"/>
      <c r="AU1155" s="55"/>
      <c r="AV1155" s="55"/>
      <c r="AW1155" s="55"/>
      <c r="AX1155" s="55"/>
      <c r="AY1155" s="55"/>
      <c r="AZ1155" s="55"/>
      <c r="BA1155" s="55"/>
      <c r="BB1155" s="55"/>
      <c r="BC1155" s="55"/>
      <c r="BD1155" s="55"/>
      <c r="BE1155" s="55"/>
      <c r="BF1155" s="55"/>
      <c r="BG1155" s="55"/>
      <c r="BH1155" s="55"/>
      <c r="BI1155" s="55"/>
      <c r="BJ1155" s="55"/>
      <c r="BK1155" s="55"/>
      <c r="BL1155" s="55"/>
      <c r="BM1155" s="55"/>
      <c r="BN1155" s="55"/>
      <c r="BO1155" s="55"/>
      <c r="BP1155" s="55"/>
      <c r="BQ1155" s="55"/>
      <c r="BR1155" s="55"/>
    </row>
    <row r="1156" spans="3:70" x14ac:dyDescent="0.4">
      <c r="C1156" s="55"/>
      <c r="D1156" s="55"/>
      <c r="E1156" s="55"/>
      <c r="F1156" s="55"/>
      <c r="G1156" s="55"/>
      <c r="H1156" s="55"/>
      <c r="I1156" s="55"/>
      <c r="J1156" s="55"/>
      <c r="K1156" s="55"/>
      <c r="L1156" s="55"/>
      <c r="M1156" s="55"/>
      <c r="N1156" s="55"/>
      <c r="O1156" s="55"/>
      <c r="P1156" s="55"/>
      <c r="Q1156" s="55"/>
      <c r="R1156" s="55"/>
      <c r="S1156" s="55"/>
      <c r="T1156" s="55"/>
      <c r="U1156" s="55"/>
      <c r="V1156" s="55"/>
      <c r="W1156" s="55"/>
      <c r="X1156" s="55"/>
      <c r="Y1156" s="55"/>
      <c r="Z1156" s="55"/>
      <c r="AA1156" s="55"/>
      <c r="AB1156" s="55"/>
      <c r="AC1156" s="55"/>
      <c r="AD1156" s="55"/>
      <c r="AE1156" s="55"/>
      <c r="AF1156" s="55"/>
      <c r="AG1156" s="55"/>
      <c r="AH1156" s="55"/>
      <c r="AI1156" s="55"/>
      <c r="AJ1156" s="55"/>
      <c r="AK1156" s="55"/>
      <c r="AL1156" s="55"/>
      <c r="AM1156" s="55"/>
      <c r="AN1156" s="55"/>
      <c r="AO1156" s="55"/>
      <c r="AP1156" s="55"/>
      <c r="AQ1156" s="55"/>
      <c r="AR1156" s="55"/>
      <c r="AS1156" s="55"/>
      <c r="AT1156" s="55"/>
      <c r="AU1156" s="55"/>
      <c r="AV1156" s="55"/>
      <c r="AW1156" s="55"/>
      <c r="AX1156" s="55"/>
      <c r="AY1156" s="55"/>
      <c r="AZ1156" s="55"/>
      <c r="BA1156" s="55"/>
      <c r="BB1156" s="55"/>
      <c r="BC1156" s="55"/>
      <c r="BD1156" s="55"/>
      <c r="BE1156" s="55"/>
      <c r="BF1156" s="55"/>
      <c r="BG1156" s="55"/>
      <c r="BH1156" s="55"/>
      <c r="BI1156" s="55"/>
      <c r="BJ1156" s="55"/>
      <c r="BK1156" s="55"/>
      <c r="BL1156" s="55"/>
      <c r="BM1156" s="55"/>
      <c r="BN1156" s="55"/>
      <c r="BO1156" s="55"/>
      <c r="BP1156" s="55"/>
      <c r="BQ1156" s="55"/>
      <c r="BR1156" s="55"/>
    </row>
    <row r="1157" spans="3:70" x14ac:dyDescent="0.4">
      <c r="C1157" s="55"/>
      <c r="D1157" s="55"/>
      <c r="E1157" s="55"/>
      <c r="F1157" s="55"/>
      <c r="G1157" s="55"/>
      <c r="H1157" s="55"/>
      <c r="I1157" s="55"/>
      <c r="J1157" s="55"/>
      <c r="K1157" s="55"/>
      <c r="L1157" s="55"/>
      <c r="M1157" s="55"/>
      <c r="N1157" s="55"/>
      <c r="O1157" s="55"/>
      <c r="P1157" s="55"/>
      <c r="Q1157" s="55"/>
      <c r="R1157" s="55"/>
      <c r="S1157" s="55"/>
      <c r="T1157" s="55"/>
      <c r="U1157" s="55"/>
      <c r="V1157" s="55"/>
      <c r="W1157" s="55"/>
      <c r="X1157" s="55"/>
      <c r="Y1157" s="55"/>
      <c r="Z1157" s="55"/>
      <c r="AA1157" s="55"/>
      <c r="AB1157" s="55"/>
      <c r="AC1157" s="55"/>
      <c r="AD1157" s="55"/>
      <c r="AE1157" s="55"/>
      <c r="AF1157" s="55"/>
      <c r="AG1157" s="55"/>
      <c r="AH1157" s="55"/>
      <c r="AI1157" s="55"/>
      <c r="AJ1157" s="55"/>
      <c r="AK1157" s="55"/>
      <c r="AL1157" s="55"/>
      <c r="AM1157" s="55"/>
      <c r="AN1157" s="55"/>
      <c r="AO1157" s="55"/>
      <c r="AP1157" s="55"/>
      <c r="AQ1157" s="55"/>
      <c r="AR1157" s="55"/>
      <c r="AS1157" s="55"/>
      <c r="AT1157" s="55"/>
      <c r="AU1157" s="55"/>
      <c r="AV1157" s="55"/>
      <c r="AW1157" s="55"/>
      <c r="AX1157" s="55"/>
      <c r="AY1157" s="55"/>
      <c r="AZ1157" s="55"/>
      <c r="BA1157" s="55"/>
      <c r="BB1157" s="55"/>
      <c r="BC1157" s="55"/>
      <c r="BD1157" s="55"/>
      <c r="BE1157" s="55"/>
      <c r="BF1157" s="55"/>
      <c r="BG1157" s="55"/>
      <c r="BH1157" s="55"/>
      <c r="BI1157" s="55"/>
      <c r="BJ1157" s="55"/>
      <c r="BK1157" s="55"/>
      <c r="BL1157" s="55"/>
      <c r="BM1157" s="55"/>
      <c r="BN1157" s="55"/>
      <c r="BO1157" s="55"/>
      <c r="BP1157" s="55"/>
      <c r="BQ1157" s="55"/>
      <c r="BR1157" s="55"/>
    </row>
    <row r="1158" spans="3:70" x14ac:dyDescent="0.4">
      <c r="C1158" s="55"/>
      <c r="D1158" s="55"/>
      <c r="E1158" s="55"/>
      <c r="F1158" s="55"/>
      <c r="G1158" s="55"/>
      <c r="H1158" s="55"/>
      <c r="I1158" s="55"/>
      <c r="J1158" s="55"/>
      <c r="K1158" s="55"/>
      <c r="L1158" s="55"/>
      <c r="M1158" s="55"/>
      <c r="N1158" s="55"/>
      <c r="O1158" s="55"/>
      <c r="P1158" s="55"/>
      <c r="Q1158" s="55"/>
      <c r="R1158" s="55"/>
      <c r="S1158" s="55"/>
      <c r="T1158" s="55"/>
      <c r="U1158" s="55"/>
      <c r="V1158" s="55"/>
      <c r="W1158" s="55"/>
      <c r="X1158" s="55"/>
      <c r="Y1158" s="55"/>
      <c r="Z1158" s="55"/>
      <c r="AA1158" s="55"/>
      <c r="AB1158" s="55"/>
      <c r="AC1158" s="55"/>
      <c r="AD1158" s="55"/>
      <c r="AE1158" s="55"/>
      <c r="AF1158" s="55"/>
      <c r="AG1158" s="55"/>
      <c r="AH1158" s="55"/>
      <c r="AI1158" s="55"/>
      <c r="AJ1158" s="55"/>
      <c r="AK1158" s="55"/>
      <c r="AL1158" s="55"/>
      <c r="AM1158" s="55"/>
      <c r="AN1158" s="55"/>
      <c r="AO1158" s="55"/>
      <c r="AP1158" s="55"/>
      <c r="AQ1158" s="55"/>
      <c r="AR1158" s="55"/>
      <c r="AS1158" s="55"/>
      <c r="AT1158" s="55"/>
      <c r="AU1158" s="55"/>
      <c r="AV1158" s="55"/>
      <c r="AW1158" s="55"/>
      <c r="AX1158" s="55"/>
      <c r="AY1158" s="55"/>
      <c r="AZ1158" s="55"/>
      <c r="BA1158" s="55"/>
      <c r="BB1158" s="55"/>
      <c r="BC1158" s="55"/>
      <c r="BD1158" s="55"/>
      <c r="BE1158" s="55"/>
      <c r="BF1158" s="55"/>
      <c r="BG1158" s="55"/>
      <c r="BH1158" s="55"/>
      <c r="BI1158" s="55"/>
      <c r="BJ1158" s="55"/>
      <c r="BK1158" s="55"/>
      <c r="BL1158" s="55"/>
      <c r="BM1158" s="55"/>
      <c r="BN1158" s="55"/>
      <c r="BO1158" s="55"/>
      <c r="BP1158" s="55"/>
      <c r="BQ1158" s="55"/>
      <c r="BR1158" s="55"/>
    </row>
    <row r="1159" spans="3:70" x14ac:dyDescent="0.4">
      <c r="C1159" s="55"/>
      <c r="D1159" s="55"/>
      <c r="E1159" s="55"/>
      <c r="F1159" s="55"/>
      <c r="G1159" s="55"/>
      <c r="H1159" s="55"/>
      <c r="I1159" s="55"/>
      <c r="J1159" s="55"/>
      <c r="K1159" s="55"/>
      <c r="L1159" s="55"/>
      <c r="M1159" s="55"/>
      <c r="N1159" s="55"/>
      <c r="O1159" s="55"/>
      <c r="P1159" s="55"/>
      <c r="Q1159" s="55"/>
      <c r="R1159" s="55"/>
      <c r="S1159" s="55"/>
      <c r="T1159" s="55"/>
      <c r="U1159" s="55"/>
      <c r="V1159" s="55"/>
      <c r="W1159" s="55"/>
      <c r="X1159" s="55"/>
      <c r="Y1159" s="55"/>
      <c r="Z1159" s="55"/>
      <c r="AA1159" s="55"/>
      <c r="AB1159" s="55"/>
      <c r="AC1159" s="55"/>
      <c r="AD1159" s="55"/>
      <c r="AE1159" s="55"/>
      <c r="AF1159" s="55"/>
      <c r="AG1159" s="55"/>
      <c r="AH1159" s="55"/>
      <c r="AI1159" s="55"/>
      <c r="AJ1159" s="55"/>
      <c r="AK1159" s="55"/>
      <c r="AL1159" s="55"/>
      <c r="AM1159" s="55"/>
      <c r="AN1159" s="55"/>
      <c r="AO1159" s="55"/>
      <c r="AP1159" s="55"/>
      <c r="AQ1159" s="55"/>
      <c r="AR1159" s="55"/>
      <c r="AS1159" s="55"/>
      <c r="AT1159" s="55"/>
      <c r="AU1159" s="55"/>
      <c r="AV1159" s="55"/>
      <c r="AW1159" s="55"/>
      <c r="AX1159" s="55"/>
      <c r="AY1159" s="55"/>
      <c r="AZ1159" s="55"/>
      <c r="BA1159" s="55"/>
      <c r="BB1159" s="55"/>
      <c r="BC1159" s="55"/>
      <c r="BD1159" s="55"/>
      <c r="BE1159" s="55"/>
      <c r="BF1159" s="55"/>
      <c r="BG1159" s="55"/>
      <c r="BH1159" s="55"/>
      <c r="BI1159" s="55"/>
      <c r="BJ1159" s="55"/>
      <c r="BK1159" s="55"/>
      <c r="BL1159" s="55"/>
      <c r="BM1159" s="55"/>
      <c r="BN1159" s="55"/>
      <c r="BO1159" s="55"/>
      <c r="BP1159" s="55"/>
      <c r="BQ1159" s="55"/>
      <c r="BR1159" s="55"/>
    </row>
    <row r="1160" spans="3:70" x14ac:dyDescent="0.4">
      <c r="C1160" s="55"/>
      <c r="D1160" s="55"/>
      <c r="E1160" s="55"/>
      <c r="F1160" s="55"/>
      <c r="G1160" s="55"/>
      <c r="H1160" s="55"/>
      <c r="I1160" s="55"/>
      <c r="J1160" s="55"/>
      <c r="K1160" s="55"/>
      <c r="L1160" s="55"/>
      <c r="M1160" s="55"/>
      <c r="N1160" s="55"/>
      <c r="O1160" s="55"/>
      <c r="P1160" s="55"/>
      <c r="Q1160" s="55"/>
      <c r="R1160" s="55"/>
      <c r="S1160" s="55"/>
      <c r="T1160" s="55"/>
      <c r="U1160" s="55"/>
      <c r="V1160" s="55"/>
      <c r="W1160" s="55"/>
      <c r="X1160" s="55"/>
      <c r="Y1160" s="55"/>
      <c r="Z1160" s="55"/>
      <c r="AA1160" s="55"/>
      <c r="AB1160" s="55"/>
      <c r="AC1160" s="55"/>
      <c r="AD1160" s="55"/>
      <c r="AE1160" s="55"/>
      <c r="AF1160" s="55"/>
      <c r="AG1160" s="55"/>
      <c r="AH1160" s="55"/>
      <c r="AI1160" s="55"/>
      <c r="AJ1160" s="55"/>
      <c r="AK1160" s="55"/>
      <c r="AL1160" s="55"/>
      <c r="AM1160" s="55"/>
      <c r="AN1160" s="55"/>
      <c r="AO1160" s="55"/>
      <c r="AP1160" s="55"/>
      <c r="AQ1160" s="55"/>
      <c r="AR1160" s="55"/>
      <c r="AS1160" s="55"/>
      <c r="AT1160" s="55"/>
      <c r="AU1160" s="55"/>
      <c r="AV1160" s="55"/>
      <c r="AW1160" s="55"/>
      <c r="AX1160" s="55"/>
      <c r="AY1160" s="55"/>
      <c r="AZ1160" s="55"/>
      <c r="BA1160" s="55"/>
      <c r="BB1160" s="55"/>
      <c r="BC1160" s="55"/>
      <c r="BD1160" s="55"/>
      <c r="BE1160" s="55"/>
      <c r="BF1160" s="55"/>
      <c r="BG1160" s="55"/>
      <c r="BH1160" s="55"/>
      <c r="BI1160" s="55"/>
      <c r="BJ1160" s="55"/>
      <c r="BK1160" s="55"/>
      <c r="BL1160" s="55"/>
      <c r="BM1160" s="55"/>
      <c r="BN1160" s="55"/>
      <c r="BO1160" s="55"/>
      <c r="BP1160" s="55"/>
      <c r="BQ1160" s="55"/>
      <c r="BR1160" s="55"/>
    </row>
    <row r="1161" spans="3:70" x14ac:dyDescent="0.4">
      <c r="C1161" s="55"/>
      <c r="D1161" s="55"/>
      <c r="E1161" s="55"/>
      <c r="F1161" s="55"/>
      <c r="G1161" s="55"/>
      <c r="H1161" s="55"/>
      <c r="I1161" s="55"/>
      <c r="J1161" s="55"/>
      <c r="K1161" s="55"/>
      <c r="L1161" s="55"/>
      <c r="M1161" s="55"/>
      <c r="N1161" s="55"/>
      <c r="O1161" s="55"/>
      <c r="P1161" s="55"/>
      <c r="Q1161" s="55"/>
      <c r="R1161" s="55"/>
      <c r="S1161" s="55"/>
      <c r="T1161" s="55"/>
      <c r="U1161" s="55"/>
      <c r="V1161" s="55"/>
      <c r="W1161" s="55"/>
      <c r="X1161" s="55"/>
      <c r="Y1161" s="55"/>
      <c r="Z1161" s="55"/>
      <c r="AA1161" s="55"/>
      <c r="AB1161" s="55"/>
      <c r="AC1161" s="55"/>
      <c r="AD1161" s="55"/>
      <c r="AE1161" s="55"/>
      <c r="AF1161" s="55"/>
      <c r="AG1161" s="55"/>
      <c r="AH1161" s="55"/>
      <c r="AI1161" s="55"/>
      <c r="AJ1161" s="55"/>
      <c r="AK1161" s="55"/>
      <c r="AL1161" s="55"/>
      <c r="AM1161" s="55"/>
      <c r="AN1161" s="55"/>
      <c r="AO1161" s="55"/>
      <c r="AP1161" s="55"/>
      <c r="AQ1161" s="55"/>
      <c r="AR1161" s="55"/>
      <c r="AS1161" s="55"/>
      <c r="AT1161" s="55"/>
      <c r="AU1161" s="55"/>
      <c r="AV1161" s="55"/>
      <c r="AW1161" s="55"/>
      <c r="AX1161" s="55"/>
      <c r="AY1161" s="55"/>
      <c r="AZ1161" s="55"/>
      <c r="BA1161" s="55"/>
      <c r="BB1161" s="55"/>
      <c r="BC1161" s="55"/>
      <c r="BD1161" s="55"/>
      <c r="BE1161" s="55"/>
      <c r="BF1161" s="55"/>
      <c r="BG1161" s="55"/>
      <c r="BH1161" s="55"/>
      <c r="BI1161" s="55"/>
      <c r="BJ1161" s="55"/>
      <c r="BK1161" s="55"/>
      <c r="BL1161" s="55"/>
      <c r="BM1161" s="55"/>
      <c r="BN1161" s="55"/>
      <c r="BO1161" s="55"/>
      <c r="BP1161" s="55"/>
      <c r="BQ1161" s="55"/>
      <c r="BR1161" s="55"/>
    </row>
    <row r="1162" spans="3:70" x14ac:dyDescent="0.4">
      <c r="C1162" s="55"/>
      <c r="D1162" s="55"/>
      <c r="E1162" s="55"/>
      <c r="F1162" s="55"/>
      <c r="G1162" s="55"/>
      <c r="H1162" s="55"/>
      <c r="I1162" s="55"/>
      <c r="J1162" s="55"/>
      <c r="K1162" s="55"/>
      <c r="L1162" s="55"/>
      <c r="M1162" s="55"/>
      <c r="N1162" s="55"/>
      <c r="O1162" s="55"/>
      <c r="P1162" s="55"/>
      <c r="Q1162" s="55"/>
      <c r="R1162" s="55"/>
      <c r="S1162" s="55"/>
      <c r="T1162" s="55"/>
      <c r="U1162" s="55"/>
      <c r="V1162" s="55"/>
      <c r="W1162" s="55"/>
      <c r="X1162" s="55"/>
      <c r="Y1162" s="55"/>
      <c r="Z1162" s="55"/>
      <c r="AA1162" s="55"/>
      <c r="AB1162" s="55"/>
      <c r="AC1162" s="55"/>
      <c r="AD1162" s="55"/>
      <c r="AE1162" s="55"/>
      <c r="AF1162" s="55"/>
      <c r="AG1162" s="55"/>
      <c r="AH1162" s="55"/>
      <c r="AI1162" s="55"/>
      <c r="AJ1162" s="55"/>
      <c r="AK1162" s="55"/>
      <c r="AL1162" s="55"/>
      <c r="AM1162" s="55"/>
      <c r="AN1162" s="55"/>
      <c r="AO1162" s="55"/>
      <c r="AP1162" s="55"/>
      <c r="AQ1162" s="55"/>
      <c r="AR1162" s="55"/>
      <c r="AS1162" s="55"/>
      <c r="AT1162" s="55"/>
      <c r="AU1162" s="55"/>
      <c r="AV1162" s="55"/>
      <c r="AW1162" s="55"/>
      <c r="AX1162" s="55"/>
      <c r="AY1162" s="55"/>
      <c r="AZ1162" s="55"/>
      <c r="BA1162" s="55"/>
      <c r="BB1162" s="55"/>
      <c r="BC1162" s="55"/>
      <c r="BD1162" s="55"/>
      <c r="BE1162" s="55"/>
      <c r="BF1162" s="55"/>
      <c r="BG1162" s="55"/>
      <c r="BH1162" s="55"/>
      <c r="BI1162" s="55"/>
      <c r="BJ1162" s="55"/>
      <c r="BK1162" s="55"/>
      <c r="BL1162" s="55"/>
      <c r="BM1162" s="55"/>
      <c r="BN1162" s="55"/>
      <c r="BO1162" s="55"/>
      <c r="BP1162" s="55"/>
      <c r="BQ1162" s="55"/>
      <c r="BR1162" s="55"/>
    </row>
    <row r="1163" spans="3:70" x14ac:dyDescent="0.4">
      <c r="C1163" s="55"/>
      <c r="D1163" s="55"/>
      <c r="E1163" s="55"/>
      <c r="F1163" s="55"/>
      <c r="G1163" s="55"/>
      <c r="H1163" s="55"/>
      <c r="I1163" s="55"/>
      <c r="J1163" s="55"/>
      <c r="K1163" s="55"/>
      <c r="L1163" s="55"/>
      <c r="M1163" s="55"/>
      <c r="N1163" s="55"/>
      <c r="O1163" s="55"/>
      <c r="P1163" s="55"/>
      <c r="Q1163" s="55"/>
      <c r="R1163" s="55"/>
      <c r="S1163" s="55"/>
      <c r="T1163" s="55"/>
      <c r="U1163" s="55"/>
      <c r="V1163" s="55"/>
      <c r="W1163" s="55"/>
      <c r="X1163" s="55"/>
      <c r="Y1163" s="55"/>
      <c r="Z1163" s="55"/>
      <c r="AA1163" s="55"/>
      <c r="AB1163" s="55"/>
      <c r="AC1163" s="55"/>
      <c r="AD1163" s="55"/>
      <c r="AE1163" s="55"/>
      <c r="AF1163" s="55"/>
      <c r="AG1163" s="55"/>
      <c r="AH1163" s="55"/>
      <c r="AI1163" s="55"/>
      <c r="AJ1163" s="55"/>
      <c r="AK1163" s="55"/>
      <c r="AL1163" s="55"/>
      <c r="AM1163" s="55"/>
      <c r="AN1163" s="55"/>
      <c r="AO1163" s="55"/>
      <c r="AP1163" s="55"/>
      <c r="AQ1163" s="55"/>
      <c r="AR1163" s="55"/>
      <c r="AS1163" s="55"/>
      <c r="AT1163" s="55"/>
      <c r="AU1163" s="55"/>
      <c r="AV1163" s="55"/>
      <c r="AW1163" s="55"/>
      <c r="AX1163" s="55"/>
      <c r="AY1163" s="55"/>
      <c r="AZ1163" s="55"/>
      <c r="BA1163" s="55"/>
      <c r="BB1163" s="55"/>
      <c r="BC1163" s="55"/>
      <c r="BD1163" s="55"/>
      <c r="BE1163" s="55"/>
      <c r="BF1163" s="55"/>
      <c r="BG1163" s="55"/>
      <c r="BH1163" s="55"/>
      <c r="BI1163" s="55"/>
      <c r="BJ1163" s="55"/>
      <c r="BK1163" s="55"/>
      <c r="BL1163" s="55"/>
      <c r="BM1163" s="55"/>
      <c r="BN1163" s="55"/>
      <c r="BO1163" s="55"/>
      <c r="BP1163" s="55"/>
      <c r="BQ1163" s="55"/>
      <c r="BR1163" s="55"/>
    </row>
    <row r="1164" spans="3:70" x14ac:dyDescent="0.4">
      <c r="C1164" s="55"/>
      <c r="D1164" s="55"/>
      <c r="E1164" s="55"/>
      <c r="F1164" s="55"/>
      <c r="G1164" s="55"/>
      <c r="H1164" s="55"/>
      <c r="I1164" s="55"/>
      <c r="J1164" s="55"/>
      <c r="K1164" s="55"/>
      <c r="L1164" s="55"/>
      <c r="M1164" s="55"/>
      <c r="N1164" s="55"/>
      <c r="O1164" s="55"/>
      <c r="P1164" s="55"/>
      <c r="Q1164" s="55"/>
      <c r="R1164" s="55"/>
      <c r="S1164" s="55"/>
      <c r="T1164" s="55"/>
      <c r="U1164" s="55"/>
      <c r="V1164" s="55"/>
      <c r="W1164" s="55"/>
      <c r="X1164" s="55"/>
      <c r="Y1164" s="55"/>
      <c r="Z1164" s="55"/>
      <c r="AA1164" s="55"/>
      <c r="AB1164" s="55"/>
      <c r="AC1164" s="55"/>
      <c r="AD1164" s="55"/>
      <c r="AE1164" s="55"/>
      <c r="AF1164" s="55"/>
      <c r="AG1164" s="55"/>
      <c r="AH1164" s="55"/>
      <c r="AI1164" s="55"/>
      <c r="AJ1164" s="55"/>
      <c r="AK1164" s="55"/>
      <c r="AL1164" s="55"/>
      <c r="AM1164" s="55"/>
      <c r="AN1164" s="55"/>
      <c r="AO1164" s="55"/>
      <c r="AP1164" s="55"/>
      <c r="AQ1164" s="55"/>
      <c r="AR1164" s="55"/>
      <c r="AS1164" s="55"/>
      <c r="AT1164" s="55"/>
      <c r="AU1164" s="55"/>
      <c r="AV1164" s="55"/>
      <c r="AW1164" s="55"/>
      <c r="AX1164" s="55"/>
      <c r="AY1164" s="55"/>
      <c r="AZ1164" s="55"/>
      <c r="BA1164" s="55"/>
      <c r="BB1164" s="55"/>
      <c r="BC1164" s="55"/>
      <c r="BD1164" s="55"/>
      <c r="BE1164" s="55"/>
      <c r="BF1164" s="55"/>
      <c r="BG1164" s="55"/>
      <c r="BH1164" s="55"/>
      <c r="BI1164" s="55"/>
      <c r="BJ1164" s="55"/>
      <c r="BK1164" s="55"/>
      <c r="BL1164" s="55"/>
      <c r="BM1164" s="55"/>
      <c r="BN1164" s="55"/>
      <c r="BO1164" s="55"/>
      <c r="BP1164" s="55"/>
      <c r="BQ1164" s="55"/>
      <c r="BR1164" s="55"/>
    </row>
    <row r="1165" spans="3:70" x14ac:dyDescent="0.4">
      <c r="C1165" s="55"/>
      <c r="D1165" s="55"/>
      <c r="E1165" s="55"/>
      <c r="F1165" s="55"/>
      <c r="G1165" s="55"/>
      <c r="H1165" s="55"/>
      <c r="I1165" s="55"/>
      <c r="J1165" s="55"/>
      <c r="K1165" s="55"/>
      <c r="L1165" s="55"/>
      <c r="M1165" s="55"/>
      <c r="N1165" s="55"/>
      <c r="O1165" s="55"/>
      <c r="P1165" s="55"/>
      <c r="Q1165" s="55"/>
      <c r="R1165" s="55"/>
      <c r="S1165" s="55"/>
      <c r="T1165" s="55"/>
      <c r="U1165" s="55"/>
      <c r="V1165" s="55"/>
      <c r="W1165" s="55"/>
      <c r="X1165" s="55"/>
      <c r="Y1165" s="55"/>
      <c r="Z1165" s="55"/>
      <c r="AA1165" s="55"/>
      <c r="AB1165" s="55"/>
      <c r="AC1165" s="55"/>
      <c r="AD1165" s="55"/>
      <c r="AE1165" s="55"/>
      <c r="AF1165" s="55"/>
      <c r="AG1165" s="55"/>
      <c r="AH1165" s="55"/>
      <c r="AI1165" s="55"/>
      <c r="AJ1165" s="55"/>
      <c r="AK1165" s="55"/>
      <c r="AL1165" s="55"/>
      <c r="AM1165" s="55"/>
      <c r="AN1165" s="55"/>
      <c r="AO1165" s="55"/>
      <c r="AP1165" s="55"/>
      <c r="AQ1165" s="55"/>
      <c r="AR1165" s="55"/>
      <c r="AS1165" s="55"/>
      <c r="AT1165" s="55"/>
      <c r="AU1165" s="55"/>
      <c r="AV1165" s="55"/>
      <c r="AW1165" s="55"/>
      <c r="AX1165" s="55"/>
      <c r="AY1165" s="55"/>
      <c r="AZ1165" s="55"/>
      <c r="BA1165" s="55"/>
      <c r="BB1165" s="55"/>
      <c r="BC1165" s="55"/>
      <c r="BD1165" s="55"/>
      <c r="BE1165" s="55"/>
      <c r="BF1165" s="55"/>
      <c r="BG1165" s="55"/>
      <c r="BH1165" s="55"/>
      <c r="BI1165" s="55"/>
      <c r="BJ1165" s="55"/>
      <c r="BK1165" s="55"/>
      <c r="BL1165" s="55"/>
      <c r="BM1165" s="55"/>
      <c r="BN1165" s="55"/>
      <c r="BO1165" s="55"/>
      <c r="BP1165" s="55"/>
      <c r="BQ1165" s="55"/>
      <c r="BR1165" s="55"/>
    </row>
    <row r="1166" spans="3:70" x14ac:dyDescent="0.4">
      <c r="C1166" s="55"/>
      <c r="D1166" s="55"/>
      <c r="E1166" s="55"/>
      <c r="F1166" s="55"/>
      <c r="G1166" s="55"/>
      <c r="H1166" s="55"/>
      <c r="I1166" s="55"/>
      <c r="J1166" s="55"/>
      <c r="K1166" s="55"/>
      <c r="L1166" s="55"/>
      <c r="M1166" s="55"/>
      <c r="N1166" s="55"/>
      <c r="O1166" s="55"/>
      <c r="P1166" s="55"/>
      <c r="Q1166" s="55"/>
      <c r="R1166" s="55"/>
      <c r="S1166" s="55"/>
      <c r="T1166" s="55"/>
      <c r="U1166" s="55"/>
      <c r="V1166" s="55"/>
      <c r="W1166" s="55"/>
      <c r="X1166" s="55"/>
      <c r="Y1166" s="55"/>
      <c r="Z1166" s="55"/>
      <c r="AA1166" s="55"/>
      <c r="AB1166" s="55"/>
      <c r="AC1166" s="55"/>
      <c r="AD1166" s="55"/>
      <c r="AE1166" s="55"/>
      <c r="AF1166" s="55"/>
      <c r="AG1166" s="55"/>
      <c r="AH1166" s="55"/>
      <c r="AI1166" s="55"/>
      <c r="AJ1166" s="55"/>
      <c r="AK1166" s="55"/>
      <c r="AL1166" s="55"/>
      <c r="AM1166" s="55"/>
      <c r="AN1166" s="55"/>
      <c r="AO1166" s="55"/>
      <c r="AP1166" s="55"/>
      <c r="AQ1166" s="55"/>
      <c r="AR1166" s="55"/>
      <c r="AS1166" s="55"/>
      <c r="AT1166" s="55"/>
      <c r="AU1166" s="55"/>
      <c r="AV1166" s="55"/>
      <c r="AW1166" s="55"/>
      <c r="AX1166" s="55"/>
      <c r="AY1166" s="55"/>
      <c r="AZ1166" s="55"/>
      <c r="BA1166" s="55"/>
      <c r="BB1166" s="55"/>
      <c r="BC1166" s="55"/>
      <c r="BD1166" s="55"/>
      <c r="BE1166" s="55"/>
      <c r="BF1166" s="55"/>
      <c r="BG1166" s="55"/>
      <c r="BH1166" s="55"/>
      <c r="BI1166" s="55"/>
      <c r="BJ1166" s="55"/>
      <c r="BK1166" s="55"/>
      <c r="BL1166" s="55"/>
      <c r="BM1166" s="55"/>
      <c r="BN1166" s="55"/>
      <c r="BO1166" s="55"/>
      <c r="BP1166" s="55"/>
      <c r="BQ1166" s="55"/>
      <c r="BR1166" s="55"/>
    </row>
    <row r="1167" spans="3:70" x14ac:dyDescent="0.4">
      <c r="C1167" s="55"/>
      <c r="D1167" s="55"/>
      <c r="E1167" s="55"/>
      <c r="F1167" s="55"/>
      <c r="G1167" s="55"/>
      <c r="H1167" s="55"/>
      <c r="I1167" s="55"/>
      <c r="J1167" s="55"/>
      <c r="K1167" s="55"/>
      <c r="L1167" s="55"/>
      <c r="M1167" s="55"/>
      <c r="N1167" s="55"/>
      <c r="O1167" s="55"/>
      <c r="P1167" s="55"/>
      <c r="Q1167" s="55"/>
      <c r="R1167" s="55"/>
      <c r="S1167" s="55"/>
      <c r="T1167" s="55"/>
      <c r="U1167" s="55"/>
      <c r="V1167" s="55"/>
      <c r="W1167" s="55"/>
      <c r="X1167" s="55"/>
      <c r="Y1167" s="55"/>
      <c r="Z1167" s="55"/>
      <c r="AA1167" s="55"/>
      <c r="AB1167" s="55"/>
      <c r="AC1167" s="55"/>
      <c r="AD1167" s="55"/>
      <c r="AE1167" s="55"/>
      <c r="AF1167" s="55"/>
      <c r="AG1167" s="55"/>
      <c r="AH1167" s="55"/>
      <c r="AI1167" s="55"/>
      <c r="AJ1167" s="55"/>
      <c r="AK1167" s="55"/>
      <c r="AL1167" s="55"/>
      <c r="AM1167" s="55"/>
      <c r="AN1167" s="55"/>
      <c r="AO1167" s="55"/>
      <c r="AP1167" s="55"/>
      <c r="AQ1167" s="55"/>
      <c r="AR1167" s="55"/>
      <c r="AS1167" s="55"/>
      <c r="AT1167" s="55"/>
      <c r="AU1167" s="55"/>
      <c r="AV1167" s="55"/>
      <c r="AW1167" s="55"/>
      <c r="AX1167" s="55"/>
      <c r="AY1167" s="55"/>
      <c r="AZ1167" s="55"/>
      <c r="BA1167" s="55"/>
      <c r="BB1167" s="55"/>
      <c r="BC1167" s="55"/>
      <c r="BD1167" s="55"/>
      <c r="BE1167" s="55"/>
      <c r="BF1167" s="55"/>
      <c r="BG1167" s="55"/>
      <c r="BH1167" s="55"/>
      <c r="BI1167" s="55"/>
      <c r="BJ1167" s="55"/>
      <c r="BK1167" s="55"/>
      <c r="BL1167" s="55"/>
      <c r="BM1167" s="55"/>
      <c r="BN1167" s="55"/>
      <c r="BO1167" s="55"/>
      <c r="BP1167" s="55"/>
      <c r="BQ1167" s="55"/>
      <c r="BR1167" s="55"/>
    </row>
    <row r="1168" spans="3:70" x14ac:dyDescent="0.4">
      <c r="C1168" s="55"/>
      <c r="D1168" s="55"/>
      <c r="E1168" s="55"/>
      <c r="F1168" s="55"/>
      <c r="G1168" s="55"/>
      <c r="H1168" s="55"/>
      <c r="I1168" s="55"/>
      <c r="J1168" s="55"/>
      <c r="K1168" s="55"/>
      <c r="L1168" s="55"/>
      <c r="M1168" s="55"/>
      <c r="N1168" s="55"/>
      <c r="O1168" s="55"/>
      <c r="P1168" s="55"/>
      <c r="Q1168" s="55"/>
      <c r="R1168" s="55"/>
      <c r="S1168" s="55"/>
      <c r="T1168" s="55"/>
      <c r="U1168" s="55"/>
      <c r="V1168" s="55"/>
      <c r="W1168" s="55"/>
      <c r="X1168" s="55"/>
      <c r="Y1168" s="55"/>
      <c r="Z1168" s="55"/>
      <c r="AA1168" s="55"/>
      <c r="AB1168" s="55"/>
      <c r="AC1168" s="55"/>
      <c r="AD1168" s="55"/>
      <c r="AE1168" s="55"/>
      <c r="AF1168" s="55"/>
      <c r="AG1168" s="55"/>
      <c r="AH1168" s="55"/>
      <c r="AI1168" s="55"/>
      <c r="AJ1168" s="55"/>
      <c r="AK1168" s="55"/>
      <c r="AL1168" s="55"/>
      <c r="AM1168" s="55"/>
      <c r="AN1168" s="55"/>
      <c r="AO1168" s="55"/>
      <c r="AP1168" s="55"/>
      <c r="AQ1168" s="55"/>
      <c r="AR1168" s="55"/>
      <c r="AS1168" s="55"/>
      <c r="AT1168" s="55"/>
      <c r="AU1168" s="55"/>
      <c r="AV1168" s="55"/>
      <c r="AW1168" s="55"/>
      <c r="AX1168" s="55"/>
      <c r="AY1168" s="55"/>
      <c r="AZ1168" s="55"/>
      <c r="BA1168" s="55"/>
      <c r="BB1168" s="55"/>
      <c r="BC1168" s="55"/>
      <c r="BD1168" s="55"/>
      <c r="BE1168" s="55"/>
      <c r="BF1168" s="55"/>
      <c r="BG1168" s="55"/>
      <c r="BH1168" s="55"/>
      <c r="BI1168" s="55"/>
      <c r="BJ1168" s="55"/>
      <c r="BK1168" s="55"/>
      <c r="BL1168" s="55"/>
      <c r="BM1168" s="55"/>
      <c r="BN1168" s="55"/>
      <c r="BO1168" s="55"/>
      <c r="BP1168" s="55"/>
      <c r="BQ1168" s="55"/>
      <c r="BR1168" s="55"/>
    </row>
    <row r="1169" spans="3:70" x14ac:dyDescent="0.4">
      <c r="C1169" s="55"/>
      <c r="D1169" s="55"/>
      <c r="E1169" s="55"/>
      <c r="F1169" s="55"/>
      <c r="G1169" s="55"/>
      <c r="H1169" s="55"/>
      <c r="I1169" s="55"/>
      <c r="J1169" s="55"/>
      <c r="K1169" s="55"/>
      <c r="L1169" s="55"/>
      <c r="M1169" s="55"/>
      <c r="N1169" s="55"/>
      <c r="O1169" s="55"/>
      <c r="P1169" s="55"/>
      <c r="Q1169" s="55"/>
      <c r="R1169" s="55"/>
      <c r="S1169" s="55"/>
      <c r="T1169" s="55"/>
      <c r="U1169" s="55"/>
      <c r="V1169" s="55"/>
      <c r="W1169" s="55"/>
      <c r="X1169" s="55"/>
      <c r="Y1169" s="55"/>
      <c r="Z1169" s="55"/>
      <c r="AA1169" s="55"/>
      <c r="AB1169" s="55"/>
      <c r="AC1169" s="55"/>
      <c r="AD1169" s="55"/>
      <c r="AE1169" s="55"/>
      <c r="AF1169" s="55"/>
      <c r="AG1169" s="55"/>
      <c r="AH1169" s="55"/>
      <c r="AI1169" s="55"/>
      <c r="AJ1169" s="55"/>
      <c r="AK1169" s="55"/>
      <c r="AL1169" s="55"/>
      <c r="AM1169" s="55"/>
      <c r="AN1169" s="55"/>
      <c r="AO1169" s="55"/>
      <c r="AP1169" s="55"/>
      <c r="AQ1169" s="55"/>
      <c r="AR1169" s="55"/>
      <c r="AS1169" s="55"/>
      <c r="AT1169" s="55"/>
      <c r="AU1169" s="55"/>
      <c r="AV1169" s="55"/>
      <c r="AW1169" s="55"/>
      <c r="AX1169" s="55"/>
      <c r="AY1169" s="55"/>
      <c r="AZ1169" s="55"/>
      <c r="BA1169" s="55"/>
      <c r="BB1169" s="55"/>
      <c r="BC1169" s="55"/>
      <c r="BD1169" s="55"/>
      <c r="BE1169" s="55"/>
      <c r="BF1169" s="55"/>
      <c r="BG1169" s="55"/>
      <c r="BH1169" s="55"/>
      <c r="BI1169" s="55"/>
      <c r="BJ1169" s="55"/>
      <c r="BK1169" s="55"/>
      <c r="BL1169" s="55"/>
      <c r="BM1169" s="55"/>
      <c r="BN1169" s="55"/>
      <c r="BO1169" s="55"/>
      <c r="BP1169" s="55"/>
      <c r="BQ1169" s="55"/>
      <c r="BR1169" s="55"/>
    </row>
    <row r="1170" spans="3:70" x14ac:dyDescent="0.4">
      <c r="C1170" s="55"/>
      <c r="D1170" s="55"/>
      <c r="E1170" s="55"/>
      <c r="F1170" s="55"/>
      <c r="G1170" s="55"/>
      <c r="H1170" s="55"/>
      <c r="I1170" s="55"/>
      <c r="J1170" s="55"/>
      <c r="K1170" s="55"/>
      <c r="L1170" s="55"/>
      <c r="M1170" s="55"/>
      <c r="N1170" s="55"/>
      <c r="O1170" s="55"/>
      <c r="P1170" s="55"/>
      <c r="Q1170" s="55"/>
      <c r="R1170" s="55"/>
      <c r="S1170" s="55"/>
      <c r="T1170" s="55"/>
      <c r="U1170" s="55"/>
      <c r="V1170" s="55"/>
      <c r="W1170" s="55"/>
      <c r="X1170" s="55"/>
      <c r="Y1170" s="55"/>
      <c r="Z1170" s="55"/>
      <c r="AA1170" s="55"/>
      <c r="AB1170" s="55"/>
      <c r="AC1170" s="55"/>
      <c r="AD1170" s="55"/>
      <c r="AE1170" s="55"/>
      <c r="AF1170" s="55"/>
      <c r="AG1170" s="55"/>
      <c r="AH1170" s="55"/>
      <c r="AI1170" s="55"/>
      <c r="AJ1170" s="55"/>
      <c r="AK1170" s="55"/>
      <c r="AL1170" s="55"/>
      <c r="AM1170" s="55"/>
      <c r="AN1170" s="55"/>
      <c r="AO1170" s="55"/>
      <c r="AP1170" s="55"/>
      <c r="AQ1170" s="55"/>
      <c r="AR1170" s="55"/>
      <c r="AS1170" s="55"/>
      <c r="AT1170" s="55"/>
      <c r="AU1170" s="55"/>
      <c r="AV1170" s="55"/>
      <c r="AW1170" s="55"/>
      <c r="AX1170" s="55"/>
      <c r="AY1170" s="55"/>
      <c r="AZ1170" s="55"/>
      <c r="BA1170" s="55"/>
      <c r="BB1170" s="55"/>
      <c r="BC1170" s="55"/>
      <c r="BD1170" s="55"/>
      <c r="BE1170" s="55"/>
      <c r="BF1170" s="55"/>
      <c r="BG1170" s="55"/>
      <c r="BH1170" s="55"/>
      <c r="BI1170" s="55"/>
      <c r="BJ1170" s="55"/>
      <c r="BK1170" s="55"/>
      <c r="BL1170" s="55"/>
      <c r="BM1170" s="55"/>
      <c r="BN1170" s="55"/>
      <c r="BO1170" s="55"/>
      <c r="BP1170" s="55"/>
      <c r="BQ1170" s="55"/>
      <c r="BR1170" s="55"/>
    </row>
    <row r="1171" spans="3:70" x14ac:dyDescent="0.4">
      <c r="C1171" s="55"/>
      <c r="D1171" s="55"/>
      <c r="E1171" s="55"/>
      <c r="F1171" s="55"/>
      <c r="G1171" s="55"/>
      <c r="H1171" s="55"/>
      <c r="I1171" s="55"/>
      <c r="J1171" s="55"/>
      <c r="K1171" s="55"/>
      <c r="L1171" s="55"/>
      <c r="M1171" s="55"/>
      <c r="N1171" s="55"/>
      <c r="O1171" s="55"/>
      <c r="P1171" s="55"/>
      <c r="Q1171" s="55"/>
      <c r="R1171" s="55"/>
      <c r="S1171" s="55"/>
      <c r="T1171" s="55"/>
      <c r="U1171" s="55"/>
      <c r="V1171" s="55"/>
      <c r="W1171" s="55"/>
      <c r="X1171" s="55"/>
      <c r="Y1171" s="55"/>
      <c r="Z1171" s="55"/>
      <c r="AA1171" s="55"/>
      <c r="AB1171" s="55"/>
      <c r="AC1171" s="55"/>
      <c r="AD1171" s="55"/>
      <c r="AE1171" s="55"/>
      <c r="AF1171" s="55"/>
      <c r="AG1171" s="55"/>
      <c r="AH1171" s="55"/>
      <c r="AI1171" s="55"/>
      <c r="AJ1171" s="55"/>
      <c r="AK1171" s="55"/>
      <c r="AL1171" s="55"/>
      <c r="AM1171" s="55"/>
      <c r="AN1171" s="55"/>
      <c r="AO1171" s="55"/>
      <c r="AP1171" s="55"/>
      <c r="AQ1171" s="55"/>
      <c r="AR1171" s="55"/>
      <c r="AS1171" s="55"/>
      <c r="AT1171" s="55"/>
      <c r="AU1171" s="55"/>
      <c r="AV1171" s="55"/>
      <c r="AW1171" s="55"/>
      <c r="AX1171" s="55"/>
      <c r="AY1171" s="55"/>
      <c r="AZ1171" s="55"/>
      <c r="BA1171" s="55"/>
      <c r="BB1171" s="55"/>
      <c r="BC1171" s="55"/>
      <c r="BD1171" s="55"/>
      <c r="BE1171" s="55"/>
      <c r="BF1171" s="55"/>
      <c r="BG1171" s="55"/>
      <c r="BH1171" s="55"/>
      <c r="BI1171" s="55"/>
      <c r="BJ1171" s="55"/>
      <c r="BK1171" s="55"/>
      <c r="BL1171" s="55"/>
      <c r="BM1171" s="55"/>
      <c r="BN1171" s="55"/>
      <c r="BO1171" s="55"/>
      <c r="BP1171" s="55"/>
      <c r="BQ1171" s="55"/>
      <c r="BR1171" s="55"/>
    </row>
    <row r="1172" spans="3:70" x14ac:dyDescent="0.4">
      <c r="C1172" s="55"/>
      <c r="D1172" s="55"/>
      <c r="E1172" s="55"/>
      <c r="F1172" s="55"/>
      <c r="G1172" s="55"/>
      <c r="H1172" s="55"/>
      <c r="I1172" s="55"/>
      <c r="J1172" s="55"/>
      <c r="K1172" s="55"/>
      <c r="L1172" s="55"/>
      <c r="M1172" s="55"/>
      <c r="N1172" s="55"/>
      <c r="O1172" s="55"/>
      <c r="P1172" s="55"/>
      <c r="Q1172" s="55"/>
      <c r="R1172" s="55"/>
      <c r="S1172" s="55"/>
      <c r="T1172" s="55"/>
      <c r="U1172" s="55"/>
      <c r="V1172" s="55"/>
      <c r="W1172" s="55"/>
      <c r="X1172" s="55"/>
      <c r="Y1172" s="55"/>
      <c r="Z1172" s="55"/>
      <c r="AA1172" s="55"/>
      <c r="AB1172" s="55"/>
      <c r="AC1172" s="55"/>
      <c r="AD1172" s="55"/>
      <c r="AE1172" s="55"/>
      <c r="AF1172" s="55"/>
      <c r="AG1172" s="55"/>
      <c r="AH1172" s="55"/>
      <c r="AI1172" s="55"/>
      <c r="AJ1172" s="55"/>
      <c r="AK1172" s="55"/>
      <c r="AL1172" s="55"/>
      <c r="AM1172" s="55"/>
      <c r="AN1172" s="55"/>
      <c r="AO1172" s="55"/>
      <c r="AP1172" s="55"/>
      <c r="AQ1172" s="55"/>
      <c r="AR1172" s="55"/>
      <c r="AS1172" s="55"/>
      <c r="AT1172" s="55"/>
      <c r="AU1172" s="55"/>
      <c r="AV1172" s="55"/>
      <c r="AW1172" s="55"/>
      <c r="AX1172" s="55"/>
      <c r="AY1172" s="55"/>
      <c r="AZ1172" s="55"/>
      <c r="BA1172" s="55"/>
      <c r="BB1172" s="55"/>
      <c r="BC1172" s="55"/>
      <c r="BD1172" s="55"/>
      <c r="BE1172" s="55"/>
      <c r="BF1172" s="55"/>
      <c r="BG1172" s="55"/>
      <c r="BH1172" s="55"/>
      <c r="BI1172" s="55"/>
      <c r="BJ1172" s="55"/>
      <c r="BK1172" s="55"/>
      <c r="BL1172" s="55"/>
      <c r="BM1172" s="55"/>
      <c r="BN1172" s="55"/>
      <c r="BO1172" s="55"/>
      <c r="BP1172" s="55"/>
      <c r="BQ1172" s="55"/>
      <c r="BR1172" s="55"/>
    </row>
    <row r="1173" spans="3:70" x14ac:dyDescent="0.4">
      <c r="C1173" s="55"/>
      <c r="D1173" s="55"/>
      <c r="E1173" s="55"/>
      <c r="F1173" s="55"/>
      <c r="G1173" s="55"/>
      <c r="H1173" s="55"/>
      <c r="I1173" s="55"/>
      <c r="J1173" s="55"/>
      <c r="K1173" s="55"/>
      <c r="L1173" s="55"/>
      <c r="M1173" s="55"/>
      <c r="N1173" s="55"/>
      <c r="O1173" s="55"/>
      <c r="P1173" s="55"/>
      <c r="Q1173" s="55"/>
      <c r="R1173" s="55"/>
      <c r="S1173" s="55"/>
      <c r="T1173" s="55"/>
      <c r="U1173" s="55"/>
      <c r="V1173" s="55"/>
      <c r="W1173" s="55"/>
      <c r="X1173" s="55"/>
      <c r="Y1173" s="55"/>
      <c r="Z1173" s="55"/>
      <c r="AA1173" s="55"/>
      <c r="AB1173" s="55"/>
      <c r="AC1173" s="55"/>
      <c r="AD1173" s="55"/>
      <c r="AE1173" s="55"/>
      <c r="AF1173" s="55"/>
      <c r="AG1173" s="55"/>
      <c r="AH1173" s="55"/>
      <c r="AI1173" s="55"/>
      <c r="AJ1173" s="55"/>
      <c r="AK1173" s="55"/>
      <c r="AL1173" s="55"/>
      <c r="AM1173" s="55"/>
      <c r="AN1173" s="55"/>
      <c r="AO1173" s="55"/>
      <c r="AP1173" s="55"/>
      <c r="AQ1173" s="55"/>
      <c r="AR1173" s="55"/>
      <c r="AS1173" s="55"/>
      <c r="AT1173" s="55"/>
      <c r="AU1173" s="55"/>
      <c r="AV1173" s="55"/>
      <c r="AW1173" s="55"/>
      <c r="AX1173" s="55"/>
      <c r="AY1173" s="55"/>
      <c r="AZ1173" s="55"/>
      <c r="BA1173" s="55"/>
      <c r="BB1173" s="55"/>
      <c r="BC1173" s="55"/>
      <c r="BD1173" s="55"/>
      <c r="BE1173" s="55"/>
      <c r="BF1173" s="55"/>
      <c r="BG1173" s="55"/>
      <c r="BH1173" s="55"/>
      <c r="BI1173" s="55"/>
      <c r="BJ1173" s="55"/>
      <c r="BK1173" s="55"/>
      <c r="BL1173" s="55"/>
      <c r="BM1173" s="55"/>
      <c r="BN1173" s="55"/>
      <c r="BO1173" s="55"/>
      <c r="BP1173" s="55"/>
      <c r="BQ1173" s="55"/>
      <c r="BR1173" s="55"/>
    </row>
    <row r="1174" spans="3:70" x14ac:dyDescent="0.4">
      <c r="C1174" s="55"/>
      <c r="D1174" s="55"/>
      <c r="E1174" s="55"/>
      <c r="F1174" s="55"/>
      <c r="G1174" s="55"/>
      <c r="H1174" s="55"/>
      <c r="I1174" s="55"/>
      <c r="J1174" s="55"/>
      <c r="K1174" s="55"/>
      <c r="L1174" s="55"/>
      <c r="M1174" s="55"/>
      <c r="N1174" s="55"/>
      <c r="O1174" s="55"/>
      <c r="P1174" s="55"/>
      <c r="Q1174" s="55"/>
      <c r="R1174" s="55"/>
      <c r="S1174" s="55"/>
      <c r="T1174" s="55"/>
      <c r="U1174" s="55"/>
      <c r="V1174" s="55"/>
      <c r="W1174" s="55"/>
      <c r="X1174" s="55"/>
      <c r="Y1174" s="55"/>
      <c r="Z1174" s="55"/>
      <c r="AA1174" s="55"/>
      <c r="AB1174" s="55"/>
      <c r="AC1174" s="55"/>
      <c r="AD1174" s="55"/>
      <c r="AE1174" s="55"/>
      <c r="AF1174" s="55"/>
      <c r="AG1174" s="55"/>
      <c r="AH1174" s="55"/>
      <c r="AI1174" s="55"/>
      <c r="AJ1174" s="55"/>
      <c r="AK1174" s="55"/>
      <c r="AL1174" s="55"/>
      <c r="AM1174" s="55"/>
      <c r="AN1174" s="55"/>
      <c r="AO1174" s="55"/>
      <c r="AP1174" s="55"/>
      <c r="AQ1174" s="55"/>
      <c r="AR1174" s="55"/>
      <c r="AS1174" s="55"/>
      <c r="AT1174" s="55"/>
      <c r="AU1174" s="55"/>
      <c r="AV1174" s="55"/>
      <c r="AW1174" s="55"/>
      <c r="AX1174" s="55"/>
      <c r="AY1174" s="55"/>
      <c r="AZ1174" s="55"/>
      <c r="BA1174" s="55"/>
      <c r="BB1174" s="55"/>
      <c r="BC1174" s="55"/>
      <c r="BD1174" s="55"/>
      <c r="BE1174" s="55"/>
      <c r="BF1174" s="55"/>
      <c r="BG1174" s="55"/>
      <c r="BH1174" s="55"/>
      <c r="BI1174" s="55"/>
      <c r="BJ1174" s="55"/>
      <c r="BK1174" s="55"/>
      <c r="BL1174" s="55"/>
      <c r="BM1174" s="55"/>
      <c r="BN1174" s="55"/>
      <c r="BO1174" s="55"/>
      <c r="BP1174" s="55"/>
      <c r="BQ1174" s="55"/>
      <c r="BR1174" s="55"/>
    </row>
    <row r="1175" spans="3:70" x14ac:dyDescent="0.4">
      <c r="C1175" s="55"/>
      <c r="D1175" s="55"/>
      <c r="E1175" s="55"/>
      <c r="F1175" s="55"/>
      <c r="G1175" s="55"/>
      <c r="H1175" s="55"/>
      <c r="I1175" s="55"/>
      <c r="J1175" s="55"/>
      <c r="K1175" s="55"/>
      <c r="L1175" s="55"/>
      <c r="M1175" s="55"/>
      <c r="N1175" s="55"/>
      <c r="O1175" s="55"/>
      <c r="P1175" s="55"/>
      <c r="Q1175" s="55"/>
      <c r="R1175" s="55"/>
      <c r="S1175" s="55"/>
      <c r="T1175" s="55"/>
      <c r="U1175" s="55"/>
      <c r="V1175" s="55"/>
      <c r="W1175" s="55"/>
      <c r="X1175" s="55"/>
      <c r="Y1175" s="55"/>
      <c r="Z1175" s="55"/>
      <c r="AA1175" s="55"/>
      <c r="AB1175" s="55"/>
      <c r="AC1175" s="55"/>
      <c r="AD1175" s="55"/>
      <c r="AE1175" s="55"/>
      <c r="AF1175" s="55"/>
      <c r="AG1175" s="55"/>
      <c r="AH1175" s="55"/>
      <c r="AI1175" s="55"/>
      <c r="AJ1175" s="55"/>
      <c r="AK1175" s="55"/>
      <c r="AL1175" s="55"/>
      <c r="AM1175" s="55"/>
      <c r="AN1175" s="55"/>
      <c r="AO1175" s="55"/>
      <c r="AP1175" s="55"/>
      <c r="AQ1175" s="55"/>
      <c r="AR1175" s="55"/>
      <c r="AS1175" s="55"/>
      <c r="AT1175" s="55"/>
      <c r="AU1175" s="55"/>
      <c r="AV1175" s="55"/>
      <c r="AW1175" s="55"/>
      <c r="AX1175" s="55"/>
      <c r="AY1175" s="55"/>
      <c r="AZ1175" s="55"/>
      <c r="BA1175" s="55"/>
      <c r="BB1175" s="55"/>
      <c r="BC1175" s="55"/>
      <c r="BD1175" s="55"/>
      <c r="BE1175" s="55"/>
      <c r="BF1175" s="55"/>
      <c r="BG1175" s="55"/>
      <c r="BH1175" s="55"/>
      <c r="BI1175" s="55"/>
      <c r="BJ1175" s="55"/>
      <c r="BK1175" s="55"/>
      <c r="BL1175" s="55"/>
      <c r="BM1175" s="55"/>
      <c r="BN1175" s="55"/>
      <c r="BO1175" s="55"/>
      <c r="BP1175" s="55"/>
      <c r="BQ1175" s="55"/>
      <c r="BR1175" s="55"/>
    </row>
    <row r="1176" spans="3:70" x14ac:dyDescent="0.4">
      <c r="C1176" s="55"/>
      <c r="D1176" s="55"/>
      <c r="E1176" s="55"/>
      <c r="F1176" s="55"/>
      <c r="G1176" s="55"/>
      <c r="H1176" s="55"/>
      <c r="I1176" s="55"/>
      <c r="J1176" s="55"/>
      <c r="K1176" s="55"/>
      <c r="L1176" s="55"/>
      <c r="M1176" s="55"/>
      <c r="N1176" s="55"/>
      <c r="O1176" s="55"/>
      <c r="P1176" s="55"/>
      <c r="Q1176" s="55"/>
      <c r="R1176" s="55"/>
      <c r="S1176" s="55"/>
      <c r="T1176" s="55"/>
      <c r="U1176" s="55"/>
      <c r="V1176" s="55"/>
      <c r="W1176" s="55"/>
      <c r="X1176" s="55"/>
      <c r="Y1176" s="55"/>
      <c r="Z1176" s="55"/>
      <c r="AA1176" s="55"/>
      <c r="AB1176" s="55"/>
      <c r="AC1176" s="55"/>
      <c r="AD1176" s="55"/>
      <c r="AE1176" s="55"/>
      <c r="AF1176" s="55"/>
      <c r="AG1176" s="55"/>
      <c r="AH1176" s="55"/>
      <c r="AI1176" s="55"/>
      <c r="AJ1176" s="55"/>
      <c r="AK1176" s="55"/>
      <c r="AL1176" s="55"/>
      <c r="AM1176" s="55"/>
      <c r="AN1176" s="55"/>
      <c r="AO1176" s="55"/>
      <c r="AP1176" s="55"/>
      <c r="AQ1176" s="55"/>
      <c r="AR1176" s="55"/>
      <c r="AS1176" s="55"/>
      <c r="AT1176" s="55"/>
      <c r="AU1176" s="55"/>
      <c r="AV1176" s="55"/>
      <c r="AW1176" s="55"/>
      <c r="AX1176" s="55"/>
      <c r="AY1176" s="55"/>
      <c r="AZ1176" s="55"/>
      <c r="BA1176" s="55"/>
      <c r="BB1176" s="55"/>
      <c r="BC1176" s="55"/>
      <c r="BD1176" s="55"/>
      <c r="BE1176" s="55"/>
      <c r="BF1176" s="55"/>
      <c r="BG1176" s="55"/>
      <c r="BH1176" s="55"/>
      <c r="BI1176" s="55"/>
      <c r="BJ1176" s="55"/>
      <c r="BK1176" s="55"/>
      <c r="BL1176" s="55"/>
      <c r="BM1176" s="55"/>
      <c r="BN1176" s="55"/>
      <c r="BO1176" s="55"/>
      <c r="BP1176" s="55"/>
      <c r="BQ1176" s="55"/>
      <c r="BR1176" s="55"/>
    </row>
    <row r="1177" spans="3:70" x14ac:dyDescent="0.4">
      <c r="C1177" s="55"/>
      <c r="D1177" s="55"/>
      <c r="E1177" s="55"/>
      <c r="F1177" s="55"/>
      <c r="G1177" s="55"/>
      <c r="H1177" s="55"/>
      <c r="I1177" s="55"/>
      <c r="J1177" s="55"/>
      <c r="K1177" s="55"/>
      <c r="L1177" s="55"/>
      <c r="M1177" s="55"/>
      <c r="N1177" s="55"/>
      <c r="O1177" s="55"/>
      <c r="P1177" s="55"/>
      <c r="Q1177" s="55"/>
      <c r="R1177" s="55"/>
      <c r="S1177" s="55"/>
      <c r="T1177" s="55"/>
      <c r="U1177" s="55"/>
      <c r="V1177" s="55"/>
      <c r="W1177" s="55"/>
      <c r="X1177" s="55"/>
      <c r="Y1177" s="55"/>
      <c r="Z1177" s="55"/>
      <c r="AA1177" s="55"/>
      <c r="AB1177" s="55"/>
      <c r="AC1177" s="55"/>
      <c r="AD1177" s="55"/>
      <c r="AE1177" s="55"/>
      <c r="AF1177" s="55"/>
      <c r="AG1177" s="55"/>
      <c r="AH1177" s="55"/>
      <c r="AI1177" s="55"/>
      <c r="AJ1177" s="55"/>
      <c r="AK1177" s="55"/>
      <c r="AL1177" s="55"/>
      <c r="AM1177" s="55"/>
      <c r="AN1177" s="55"/>
      <c r="AO1177" s="55"/>
      <c r="AP1177" s="55"/>
      <c r="AQ1177" s="55"/>
      <c r="AR1177" s="55"/>
      <c r="AS1177" s="55"/>
      <c r="AT1177" s="55"/>
      <c r="AU1177" s="55"/>
      <c r="AV1177" s="55"/>
      <c r="AW1177" s="55"/>
      <c r="AX1177" s="55"/>
      <c r="AY1177" s="55"/>
      <c r="AZ1177" s="55"/>
      <c r="BA1177" s="55"/>
      <c r="BB1177" s="55"/>
      <c r="BC1177" s="55"/>
      <c r="BD1177" s="55"/>
      <c r="BE1177" s="55"/>
      <c r="BF1177" s="55"/>
      <c r="BG1177" s="55"/>
      <c r="BH1177" s="55"/>
      <c r="BI1177" s="55"/>
      <c r="BJ1177" s="55"/>
      <c r="BK1177" s="55"/>
      <c r="BL1177" s="55"/>
      <c r="BM1177" s="55"/>
      <c r="BN1177" s="55"/>
      <c r="BO1177" s="55"/>
      <c r="BP1177" s="55"/>
      <c r="BQ1177" s="55"/>
      <c r="BR1177" s="55"/>
    </row>
    <row r="1178" spans="3:70" x14ac:dyDescent="0.4">
      <c r="C1178" s="55"/>
      <c r="D1178" s="55"/>
      <c r="E1178" s="55"/>
      <c r="F1178" s="55"/>
      <c r="G1178" s="55"/>
      <c r="H1178" s="55"/>
      <c r="I1178" s="55"/>
      <c r="J1178" s="55"/>
      <c r="K1178" s="55"/>
      <c r="L1178" s="55"/>
      <c r="M1178" s="55"/>
      <c r="N1178" s="55"/>
      <c r="O1178" s="55"/>
      <c r="P1178" s="55"/>
      <c r="Q1178" s="55"/>
      <c r="R1178" s="55"/>
      <c r="S1178" s="55"/>
      <c r="T1178" s="55"/>
      <c r="U1178" s="55"/>
      <c r="V1178" s="55"/>
      <c r="W1178" s="55"/>
      <c r="X1178" s="55"/>
      <c r="Y1178" s="55"/>
      <c r="Z1178" s="55"/>
      <c r="AA1178" s="55"/>
      <c r="AB1178" s="55"/>
      <c r="AC1178" s="55"/>
      <c r="AD1178" s="55"/>
      <c r="AE1178" s="55"/>
      <c r="AF1178" s="55"/>
      <c r="AG1178" s="55"/>
      <c r="AH1178" s="55"/>
      <c r="AI1178" s="55"/>
      <c r="AJ1178" s="55"/>
      <c r="AK1178" s="55"/>
      <c r="AL1178" s="55"/>
      <c r="AM1178" s="55"/>
      <c r="AN1178" s="55"/>
      <c r="AO1178" s="55"/>
      <c r="AP1178" s="55"/>
      <c r="AQ1178" s="55"/>
      <c r="AR1178" s="55"/>
      <c r="AS1178" s="55"/>
      <c r="AT1178" s="55"/>
      <c r="AU1178" s="55"/>
      <c r="AV1178" s="55"/>
      <c r="AW1178" s="55"/>
      <c r="AX1178" s="55"/>
      <c r="AY1178" s="55"/>
      <c r="AZ1178" s="55"/>
      <c r="BA1178" s="55"/>
      <c r="BB1178" s="55"/>
      <c r="BC1178" s="55"/>
      <c r="BD1178" s="55"/>
      <c r="BE1178" s="55"/>
      <c r="BF1178" s="55"/>
      <c r="BG1178" s="55"/>
      <c r="BH1178" s="55"/>
      <c r="BI1178" s="55"/>
      <c r="BJ1178" s="55"/>
      <c r="BK1178" s="55"/>
      <c r="BL1178" s="55"/>
      <c r="BM1178" s="55"/>
      <c r="BN1178" s="55"/>
      <c r="BO1178" s="55"/>
      <c r="BP1178" s="55"/>
      <c r="BQ1178" s="55"/>
      <c r="BR1178" s="55"/>
    </row>
    <row r="1179" spans="3:70" x14ac:dyDescent="0.4">
      <c r="C1179" s="55"/>
      <c r="D1179" s="55"/>
      <c r="E1179" s="55"/>
      <c r="F1179" s="55"/>
      <c r="G1179" s="55"/>
      <c r="H1179" s="55"/>
      <c r="I1179" s="55"/>
      <c r="J1179" s="55"/>
      <c r="K1179" s="55"/>
      <c r="L1179" s="55"/>
      <c r="M1179" s="55"/>
      <c r="N1179" s="55"/>
      <c r="O1179" s="55"/>
      <c r="P1179" s="55"/>
      <c r="Q1179" s="55"/>
      <c r="R1179" s="55"/>
      <c r="S1179" s="55"/>
      <c r="T1179" s="55"/>
      <c r="U1179" s="55"/>
      <c r="V1179" s="55"/>
      <c r="W1179" s="55"/>
      <c r="X1179" s="55"/>
      <c r="Y1179" s="55"/>
      <c r="Z1179" s="55"/>
      <c r="AA1179" s="55"/>
      <c r="AB1179" s="55"/>
      <c r="AC1179" s="55"/>
      <c r="AD1179" s="55"/>
      <c r="AE1179" s="55"/>
      <c r="AF1179" s="55"/>
      <c r="AG1179" s="55"/>
      <c r="AH1179" s="55"/>
      <c r="AI1179" s="55"/>
      <c r="AJ1179" s="55"/>
      <c r="AK1179" s="55"/>
      <c r="AL1179" s="55"/>
      <c r="AM1179" s="55"/>
      <c r="AN1179" s="55"/>
      <c r="AO1179" s="55"/>
      <c r="AP1179" s="55"/>
      <c r="AQ1179" s="55"/>
      <c r="AR1179" s="55"/>
      <c r="AS1179" s="55"/>
      <c r="AT1179" s="55"/>
      <c r="AU1179" s="55"/>
      <c r="AV1179" s="55"/>
      <c r="AW1179" s="55"/>
      <c r="AX1179" s="55"/>
      <c r="AY1179" s="55"/>
      <c r="AZ1179" s="55"/>
      <c r="BA1179" s="55"/>
      <c r="BB1179" s="55"/>
      <c r="BC1179" s="55"/>
      <c r="BD1179" s="55"/>
      <c r="BE1179" s="55"/>
      <c r="BF1179" s="55"/>
      <c r="BG1179" s="55"/>
      <c r="BH1179" s="55"/>
      <c r="BI1179" s="55"/>
      <c r="BJ1179" s="55"/>
      <c r="BK1179" s="55"/>
      <c r="BL1179" s="55"/>
      <c r="BM1179" s="55"/>
      <c r="BN1179" s="55"/>
      <c r="BO1179" s="55"/>
      <c r="BP1179" s="55"/>
      <c r="BQ1179" s="55"/>
      <c r="BR1179" s="55"/>
    </row>
    <row r="1180" spans="3:70" x14ac:dyDescent="0.4">
      <c r="C1180" s="55"/>
      <c r="D1180" s="55"/>
      <c r="E1180" s="55"/>
      <c r="F1180" s="55"/>
      <c r="G1180" s="55"/>
      <c r="H1180" s="55"/>
      <c r="I1180" s="55"/>
      <c r="J1180" s="55"/>
      <c r="K1180" s="55"/>
      <c r="L1180" s="55"/>
      <c r="M1180" s="55"/>
      <c r="N1180" s="55"/>
      <c r="O1180" s="55"/>
      <c r="P1180" s="55"/>
      <c r="Q1180" s="55"/>
      <c r="R1180" s="55"/>
      <c r="S1180" s="55"/>
      <c r="T1180" s="55"/>
      <c r="U1180" s="55"/>
      <c r="V1180" s="55"/>
      <c r="W1180" s="55"/>
      <c r="X1180" s="55"/>
      <c r="Y1180" s="55"/>
      <c r="Z1180" s="55"/>
      <c r="AA1180" s="55"/>
      <c r="AB1180" s="55"/>
      <c r="AC1180" s="55"/>
      <c r="AD1180" s="55"/>
      <c r="AE1180" s="55"/>
      <c r="AF1180" s="55"/>
      <c r="AG1180" s="55"/>
      <c r="AH1180" s="55"/>
      <c r="AI1180" s="55"/>
      <c r="AJ1180" s="55"/>
      <c r="AK1180" s="55"/>
      <c r="AL1180" s="55"/>
      <c r="AM1180" s="55"/>
      <c r="AN1180" s="55"/>
      <c r="AO1180" s="55"/>
      <c r="AP1180" s="55"/>
      <c r="AQ1180" s="55"/>
      <c r="AR1180" s="55"/>
      <c r="AS1180" s="55"/>
      <c r="AT1180" s="55"/>
      <c r="AU1180" s="55"/>
      <c r="AV1180" s="55"/>
      <c r="AW1180" s="55"/>
      <c r="AX1180" s="55"/>
      <c r="AY1180" s="55"/>
      <c r="AZ1180" s="55"/>
      <c r="BA1180" s="55"/>
      <c r="BB1180" s="55"/>
      <c r="BC1180" s="55"/>
      <c r="BD1180" s="55"/>
      <c r="BE1180" s="55"/>
      <c r="BF1180" s="55"/>
      <c r="BG1180" s="55"/>
      <c r="BH1180" s="55"/>
      <c r="BI1180" s="55"/>
      <c r="BJ1180" s="55"/>
      <c r="BK1180" s="55"/>
      <c r="BL1180" s="55"/>
      <c r="BM1180" s="55"/>
      <c r="BN1180" s="55"/>
      <c r="BO1180" s="55"/>
      <c r="BP1180" s="55"/>
      <c r="BQ1180" s="55"/>
      <c r="BR1180" s="55"/>
    </row>
    <row r="1181" spans="3:70" x14ac:dyDescent="0.4">
      <c r="C1181" s="55"/>
      <c r="D1181" s="55"/>
      <c r="E1181" s="55"/>
      <c r="F1181" s="55"/>
      <c r="G1181" s="55"/>
      <c r="H1181" s="55"/>
      <c r="I1181" s="55"/>
      <c r="J1181" s="55"/>
      <c r="K1181" s="55"/>
      <c r="L1181" s="55"/>
      <c r="M1181" s="55"/>
      <c r="N1181" s="55"/>
      <c r="O1181" s="55"/>
      <c r="P1181" s="55"/>
      <c r="Q1181" s="55"/>
      <c r="R1181" s="55"/>
      <c r="S1181" s="55"/>
      <c r="T1181" s="55"/>
      <c r="U1181" s="55"/>
      <c r="V1181" s="55"/>
      <c r="W1181" s="55"/>
      <c r="X1181" s="55"/>
      <c r="Y1181" s="55"/>
      <c r="Z1181" s="55"/>
      <c r="AA1181" s="55"/>
      <c r="AB1181" s="55"/>
      <c r="AC1181" s="55"/>
      <c r="AD1181" s="55"/>
      <c r="AE1181" s="55"/>
      <c r="AF1181" s="55"/>
      <c r="AG1181" s="55"/>
      <c r="AH1181" s="55"/>
      <c r="AI1181" s="55"/>
      <c r="AJ1181" s="55"/>
      <c r="AK1181" s="55"/>
      <c r="AL1181" s="55"/>
      <c r="AM1181" s="55"/>
      <c r="AN1181" s="55"/>
      <c r="AO1181" s="55"/>
      <c r="AP1181" s="55"/>
      <c r="AQ1181" s="55"/>
      <c r="AR1181" s="55"/>
      <c r="AS1181" s="55"/>
      <c r="AT1181" s="55"/>
      <c r="AU1181" s="55"/>
      <c r="AV1181" s="55"/>
      <c r="AW1181" s="55"/>
      <c r="AX1181" s="55"/>
      <c r="AY1181" s="55"/>
      <c r="AZ1181" s="55"/>
      <c r="BA1181" s="55"/>
      <c r="BB1181" s="55"/>
      <c r="BC1181" s="55"/>
      <c r="BD1181" s="55"/>
      <c r="BE1181" s="55"/>
      <c r="BF1181" s="55"/>
      <c r="BG1181" s="55"/>
      <c r="BH1181" s="55"/>
      <c r="BI1181" s="55"/>
      <c r="BJ1181" s="55"/>
      <c r="BK1181" s="55"/>
      <c r="BL1181" s="55"/>
      <c r="BM1181" s="55"/>
      <c r="BN1181" s="55"/>
      <c r="BO1181" s="55"/>
      <c r="BP1181" s="55"/>
      <c r="BQ1181" s="55"/>
      <c r="BR1181" s="55"/>
    </row>
    <row r="1182" spans="3:70" x14ac:dyDescent="0.4">
      <c r="C1182" s="55"/>
      <c r="D1182" s="55"/>
      <c r="E1182" s="55"/>
      <c r="F1182" s="55"/>
      <c r="G1182" s="55"/>
      <c r="H1182" s="55"/>
      <c r="I1182" s="55"/>
      <c r="J1182" s="55"/>
      <c r="K1182" s="55"/>
      <c r="L1182" s="55"/>
      <c r="M1182" s="55"/>
      <c r="N1182" s="55"/>
      <c r="O1182" s="55"/>
      <c r="P1182" s="55"/>
      <c r="Q1182" s="55"/>
      <c r="R1182" s="55"/>
      <c r="S1182" s="55"/>
      <c r="T1182" s="55"/>
      <c r="U1182" s="55"/>
      <c r="V1182" s="55"/>
      <c r="W1182" s="55"/>
      <c r="X1182" s="55"/>
      <c r="Y1182" s="55"/>
      <c r="Z1182" s="55"/>
      <c r="AA1182" s="55"/>
      <c r="AB1182" s="55"/>
      <c r="AC1182" s="55"/>
      <c r="AD1182" s="55"/>
      <c r="AE1182" s="55"/>
      <c r="AF1182" s="55"/>
      <c r="AG1182" s="55"/>
      <c r="AH1182" s="55"/>
      <c r="AI1182" s="55"/>
      <c r="AJ1182" s="55"/>
      <c r="AK1182" s="55"/>
      <c r="AL1182" s="55"/>
      <c r="AM1182" s="55"/>
      <c r="AN1182" s="55"/>
      <c r="AO1182" s="55"/>
      <c r="AP1182" s="55"/>
      <c r="AQ1182" s="55"/>
      <c r="AR1182" s="55"/>
      <c r="AS1182" s="55"/>
      <c r="AT1182" s="55"/>
      <c r="AU1182" s="55"/>
      <c r="AV1182" s="55"/>
      <c r="AW1182" s="55"/>
      <c r="AX1182" s="55"/>
      <c r="AY1182" s="55"/>
      <c r="AZ1182" s="55"/>
      <c r="BA1182" s="55"/>
      <c r="BB1182" s="55"/>
      <c r="BC1182" s="55"/>
      <c r="BD1182" s="55"/>
      <c r="BE1182" s="55"/>
      <c r="BF1182" s="55"/>
      <c r="BG1182" s="55"/>
      <c r="BH1182" s="55"/>
      <c r="BI1182" s="55"/>
      <c r="BJ1182" s="55"/>
      <c r="BK1182" s="55"/>
      <c r="BL1182" s="55"/>
      <c r="BM1182" s="55"/>
      <c r="BN1182" s="55"/>
      <c r="BO1182" s="55"/>
      <c r="BP1182" s="55"/>
      <c r="BQ1182" s="55"/>
      <c r="BR1182" s="55"/>
    </row>
    <row r="1183" spans="3:70" x14ac:dyDescent="0.4">
      <c r="C1183" s="55"/>
      <c r="D1183" s="55"/>
      <c r="E1183" s="55"/>
      <c r="F1183" s="55"/>
      <c r="G1183" s="55"/>
      <c r="H1183" s="55"/>
      <c r="I1183" s="55"/>
      <c r="J1183" s="55"/>
      <c r="K1183" s="55"/>
      <c r="L1183" s="55"/>
      <c r="M1183" s="55"/>
      <c r="N1183" s="55"/>
      <c r="O1183" s="55"/>
      <c r="P1183" s="55"/>
      <c r="Q1183" s="55"/>
      <c r="R1183" s="55"/>
      <c r="S1183" s="55"/>
      <c r="T1183" s="55"/>
      <c r="U1183" s="55"/>
      <c r="V1183" s="55"/>
      <c r="W1183" s="55"/>
      <c r="X1183" s="55"/>
      <c r="Y1183" s="55"/>
      <c r="Z1183" s="55"/>
      <c r="AA1183" s="55"/>
      <c r="AB1183" s="55"/>
      <c r="AC1183" s="55"/>
      <c r="AD1183" s="55"/>
      <c r="AE1183" s="55"/>
      <c r="AF1183" s="55"/>
      <c r="AG1183" s="55"/>
      <c r="AH1183" s="55"/>
      <c r="AI1183" s="55"/>
      <c r="AJ1183" s="55"/>
      <c r="AK1183" s="55"/>
      <c r="AL1183" s="55"/>
      <c r="AM1183" s="55"/>
      <c r="AN1183" s="55"/>
      <c r="AO1183" s="55"/>
      <c r="AP1183" s="55"/>
      <c r="AQ1183" s="55"/>
      <c r="AR1183" s="55"/>
      <c r="AS1183" s="55"/>
      <c r="AT1183" s="55"/>
      <c r="AU1183" s="55"/>
      <c r="AV1183" s="55"/>
      <c r="AW1183" s="55"/>
      <c r="AX1183" s="55"/>
      <c r="AY1183" s="55"/>
      <c r="AZ1183" s="55"/>
      <c r="BA1183" s="55"/>
      <c r="BB1183" s="55"/>
      <c r="BC1183" s="55"/>
      <c r="BD1183" s="55"/>
      <c r="BE1183" s="55"/>
      <c r="BF1183" s="55"/>
      <c r="BG1183" s="55"/>
      <c r="BH1183" s="55"/>
      <c r="BI1183" s="55"/>
      <c r="BJ1183" s="55"/>
      <c r="BK1183" s="55"/>
      <c r="BL1183" s="55"/>
      <c r="BM1183" s="55"/>
      <c r="BN1183" s="55"/>
      <c r="BO1183" s="55"/>
      <c r="BP1183" s="55"/>
      <c r="BQ1183" s="55"/>
      <c r="BR1183" s="55"/>
    </row>
    <row r="1184" spans="3:70" x14ac:dyDescent="0.4">
      <c r="C1184" s="55"/>
      <c r="D1184" s="55"/>
      <c r="E1184" s="55"/>
      <c r="F1184" s="55"/>
      <c r="G1184" s="55"/>
      <c r="H1184" s="55"/>
      <c r="I1184" s="55"/>
      <c r="J1184" s="55"/>
      <c r="K1184" s="55"/>
      <c r="L1184" s="55"/>
      <c r="M1184" s="55"/>
      <c r="N1184" s="55"/>
      <c r="O1184" s="55"/>
      <c r="P1184" s="55"/>
      <c r="Q1184" s="55"/>
      <c r="R1184" s="55"/>
      <c r="S1184" s="55"/>
      <c r="T1184" s="55"/>
      <c r="U1184" s="55"/>
      <c r="V1184" s="55"/>
      <c r="W1184" s="55"/>
      <c r="X1184" s="55"/>
      <c r="Y1184" s="55"/>
      <c r="Z1184" s="55"/>
      <c r="AA1184" s="55"/>
      <c r="AB1184" s="55"/>
      <c r="AC1184" s="55"/>
      <c r="AD1184" s="55"/>
      <c r="AE1184" s="55"/>
      <c r="AF1184" s="55"/>
      <c r="AG1184" s="55"/>
      <c r="AH1184" s="55"/>
      <c r="AI1184" s="55"/>
      <c r="AJ1184" s="55"/>
      <c r="AK1184" s="55"/>
      <c r="AL1184" s="55"/>
      <c r="AM1184" s="55"/>
      <c r="AN1184" s="55"/>
      <c r="AO1184" s="55"/>
      <c r="AP1184" s="55"/>
      <c r="AQ1184" s="55"/>
      <c r="AR1184" s="55"/>
      <c r="AS1184" s="55"/>
      <c r="AT1184" s="55"/>
      <c r="AU1184" s="55"/>
      <c r="AV1184" s="55"/>
      <c r="AW1184" s="55"/>
      <c r="AX1184" s="55"/>
      <c r="AY1184" s="55"/>
      <c r="AZ1184" s="55"/>
      <c r="BA1184" s="55"/>
      <c r="BB1184" s="55"/>
      <c r="BC1184" s="55"/>
      <c r="BD1184" s="55"/>
      <c r="BE1184" s="55"/>
      <c r="BF1184" s="55"/>
      <c r="BG1184" s="55"/>
      <c r="BH1184" s="55"/>
      <c r="BI1184" s="55"/>
      <c r="BJ1184" s="55"/>
      <c r="BK1184" s="55"/>
      <c r="BL1184" s="55"/>
      <c r="BM1184" s="55"/>
      <c r="BN1184" s="55"/>
      <c r="BO1184" s="55"/>
      <c r="BP1184" s="55"/>
      <c r="BQ1184" s="55"/>
      <c r="BR1184" s="55"/>
    </row>
    <row r="1185" spans="3:70" x14ac:dyDescent="0.4">
      <c r="C1185" s="55"/>
      <c r="D1185" s="55"/>
      <c r="E1185" s="55"/>
      <c r="F1185" s="55"/>
      <c r="G1185" s="55"/>
      <c r="H1185" s="55"/>
      <c r="I1185" s="55"/>
      <c r="J1185" s="55"/>
      <c r="K1185" s="55"/>
      <c r="L1185" s="55"/>
      <c r="M1185" s="55"/>
      <c r="N1185" s="55"/>
      <c r="O1185" s="55"/>
      <c r="P1185" s="55"/>
      <c r="Q1185" s="55"/>
      <c r="R1185" s="55"/>
      <c r="S1185" s="55"/>
      <c r="T1185" s="55"/>
      <c r="U1185" s="55"/>
      <c r="V1185" s="55"/>
      <c r="W1185" s="55"/>
      <c r="X1185" s="55"/>
      <c r="Y1185" s="55"/>
      <c r="Z1185" s="55"/>
      <c r="AA1185" s="55"/>
      <c r="AB1185" s="55"/>
      <c r="AC1185" s="55"/>
      <c r="AD1185" s="55"/>
      <c r="AE1185" s="55"/>
      <c r="AF1185" s="55"/>
      <c r="AG1185" s="55"/>
      <c r="AH1185" s="55"/>
      <c r="AI1185" s="55"/>
      <c r="AJ1185" s="55"/>
      <c r="AK1185" s="55"/>
      <c r="AL1185" s="55"/>
      <c r="AM1185" s="55"/>
      <c r="AN1185" s="55"/>
      <c r="AO1185" s="55"/>
      <c r="AP1185" s="55"/>
      <c r="AQ1185" s="55"/>
      <c r="AR1185" s="55"/>
      <c r="AS1185" s="55"/>
      <c r="AT1185" s="55"/>
      <c r="AU1185" s="55"/>
      <c r="AV1185" s="55"/>
      <c r="AW1185" s="55"/>
      <c r="AX1185" s="55"/>
      <c r="AY1185" s="55"/>
      <c r="AZ1185" s="55"/>
      <c r="BA1185" s="55"/>
      <c r="BB1185" s="55"/>
      <c r="BC1185" s="55"/>
      <c r="BD1185" s="55"/>
      <c r="BE1185" s="55"/>
      <c r="BF1185" s="55"/>
      <c r="BG1185" s="55"/>
      <c r="BH1185" s="55"/>
      <c r="BI1185" s="55"/>
      <c r="BJ1185" s="55"/>
      <c r="BK1185" s="55"/>
      <c r="BL1185" s="55"/>
      <c r="BM1185" s="55"/>
      <c r="BN1185" s="55"/>
      <c r="BO1185" s="55"/>
      <c r="BP1185" s="55"/>
      <c r="BQ1185" s="55"/>
      <c r="BR1185" s="55"/>
    </row>
    <row r="1186" spans="3:70" x14ac:dyDescent="0.4">
      <c r="C1186" s="55"/>
      <c r="D1186" s="55"/>
      <c r="E1186" s="55"/>
      <c r="F1186" s="55"/>
      <c r="G1186" s="55"/>
      <c r="H1186" s="55"/>
      <c r="I1186" s="55"/>
      <c r="J1186" s="55"/>
      <c r="K1186" s="55"/>
      <c r="L1186" s="55"/>
      <c r="M1186" s="55"/>
      <c r="N1186" s="55"/>
      <c r="O1186" s="55"/>
      <c r="P1186" s="55"/>
      <c r="Q1186" s="55"/>
      <c r="R1186" s="55"/>
      <c r="S1186" s="55"/>
      <c r="T1186" s="55"/>
      <c r="U1186" s="55"/>
      <c r="V1186" s="55"/>
      <c r="W1186" s="55"/>
      <c r="X1186" s="55"/>
      <c r="Y1186" s="55"/>
      <c r="Z1186" s="55"/>
      <c r="AA1186" s="55"/>
      <c r="AB1186" s="55"/>
      <c r="AC1186" s="55"/>
      <c r="AD1186" s="55"/>
      <c r="AE1186" s="55"/>
      <c r="AF1186" s="55"/>
      <c r="AG1186" s="55"/>
      <c r="AH1186" s="55"/>
      <c r="AI1186" s="55"/>
      <c r="AJ1186" s="55"/>
      <c r="AK1186" s="55"/>
      <c r="AL1186" s="55"/>
      <c r="AM1186" s="55"/>
      <c r="AN1186" s="55"/>
      <c r="AO1186" s="55"/>
      <c r="AP1186" s="55"/>
      <c r="AQ1186" s="55"/>
      <c r="AR1186" s="55"/>
      <c r="AS1186" s="55"/>
      <c r="AT1186" s="55"/>
      <c r="AU1186" s="55"/>
      <c r="AV1186" s="55"/>
      <c r="AW1186" s="55"/>
      <c r="AX1186" s="55"/>
      <c r="AY1186" s="55"/>
      <c r="AZ1186" s="55"/>
      <c r="BA1186" s="55"/>
      <c r="BB1186" s="55"/>
      <c r="BC1186" s="55"/>
      <c r="BD1186" s="55"/>
      <c r="BE1186" s="55"/>
      <c r="BF1186" s="55"/>
      <c r="BG1186" s="55"/>
      <c r="BH1186" s="55"/>
      <c r="BI1186" s="55"/>
      <c r="BJ1186" s="55"/>
      <c r="BK1186" s="55"/>
      <c r="BL1186" s="55"/>
      <c r="BM1186" s="55"/>
      <c r="BN1186" s="55"/>
      <c r="BO1186" s="55"/>
      <c r="BP1186" s="55"/>
      <c r="BQ1186" s="55"/>
      <c r="BR1186" s="55"/>
    </row>
    <row r="1187" spans="3:70" x14ac:dyDescent="0.4">
      <c r="C1187" s="55"/>
      <c r="D1187" s="55"/>
      <c r="E1187" s="55"/>
      <c r="F1187" s="55"/>
      <c r="G1187" s="55"/>
      <c r="H1187" s="55"/>
      <c r="I1187" s="55"/>
      <c r="J1187" s="55"/>
      <c r="K1187" s="55"/>
      <c r="L1187" s="55"/>
      <c r="M1187" s="55"/>
      <c r="N1187" s="55"/>
      <c r="O1187" s="55"/>
      <c r="P1187" s="55"/>
      <c r="Q1187" s="55"/>
      <c r="R1187" s="55"/>
      <c r="S1187" s="55"/>
      <c r="T1187" s="55"/>
      <c r="U1187" s="55"/>
      <c r="V1187" s="55"/>
      <c r="W1187" s="55"/>
      <c r="X1187" s="55"/>
      <c r="Y1187" s="55"/>
      <c r="Z1187" s="55"/>
      <c r="AA1187" s="55"/>
      <c r="AB1187" s="55"/>
      <c r="AC1187" s="55"/>
      <c r="AD1187" s="55"/>
      <c r="AE1187" s="55"/>
      <c r="AF1187" s="55"/>
      <c r="AG1187" s="55"/>
      <c r="AH1187" s="55"/>
      <c r="AI1187" s="55"/>
      <c r="AJ1187" s="55"/>
      <c r="AK1187" s="55"/>
      <c r="AL1187" s="55"/>
      <c r="AM1187" s="55"/>
      <c r="AN1187" s="55"/>
      <c r="AO1187" s="55"/>
      <c r="AP1187" s="55"/>
      <c r="AQ1187" s="55"/>
      <c r="AR1187" s="55"/>
      <c r="AS1187" s="55"/>
      <c r="AT1187" s="55"/>
      <c r="AU1187" s="55"/>
      <c r="AV1187" s="55"/>
      <c r="AW1187" s="55"/>
      <c r="AX1187" s="55"/>
      <c r="AY1187" s="55"/>
      <c r="AZ1187" s="55"/>
      <c r="BA1187" s="55"/>
      <c r="BB1187" s="55"/>
      <c r="BC1187" s="55"/>
      <c r="BD1187" s="55"/>
      <c r="BE1187" s="55"/>
      <c r="BF1187" s="55"/>
      <c r="BG1187" s="55"/>
      <c r="BH1187" s="55"/>
      <c r="BI1187" s="55"/>
      <c r="BJ1187" s="55"/>
      <c r="BK1187" s="55"/>
      <c r="BL1187" s="55"/>
      <c r="BM1187" s="55"/>
      <c r="BN1187" s="55"/>
      <c r="BO1187" s="55"/>
      <c r="BP1187" s="55"/>
      <c r="BQ1187" s="55"/>
      <c r="BR1187" s="55"/>
    </row>
    <row r="1188" spans="3:70" x14ac:dyDescent="0.4">
      <c r="C1188" s="55"/>
      <c r="D1188" s="55"/>
      <c r="E1188" s="55"/>
      <c r="F1188" s="55"/>
      <c r="G1188" s="55"/>
      <c r="H1188" s="55"/>
      <c r="I1188" s="55"/>
      <c r="J1188" s="55"/>
      <c r="K1188" s="55"/>
      <c r="L1188" s="55"/>
      <c r="M1188" s="55"/>
      <c r="N1188" s="55"/>
      <c r="O1188" s="55"/>
      <c r="P1188" s="55"/>
      <c r="Q1188" s="55"/>
      <c r="R1188" s="55"/>
      <c r="S1188" s="55"/>
      <c r="T1188" s="55"/>
      <c r="U1188" s="55"/>
      <c r="V1188" s="55"/>
      <c r="W1188" s="55"/>
      <c r="X1188" s="55"/>
      <c r="Y1188" s="55"/>
      <c r="Z1188" s="55"/>
      <c r="AA1188" s="55"/>
      <c r="AB1188" s="55"/>
      <c r="AC1188" s="55"/>
      <c r="AD1188" s="55"/>
      <c r="AE1188" s="55"/>
      <c r="AF1188" s="55"/>
      <c r="AG1188" s="55"/>
      <c r="AH1188" s="55"/>
      <c r="AI1188" s="55"/>
      <c r="AJ1188" s="55"/>
      <c r="AK1188" s="55"/>
      <c r="AL1188" s="55"/>
      <c r="AM1188" s="55"/>
      <c r="AN1188" s="55"/>
      <c r="AO1188" s="55"/>
      <c r="AP1188" s="55"/>
      <c r="AQ1188" s="55"/>
      <c r="AR1188" s="55"/>
      <c r="AS1188" s="55"/>
      <c r="AT1188" s="55"/>
      <c r="AU1188" s="55"/>
      <c r="AV1188" s="55"/>
      <c r="AW1188" s="55"/>
      <c r="AX1188" s="55"/>
      <c r="AY1188" s="55"/>
      <c r="AZ1188" s="55"/>
      <c r="BA1188" s="55"/>
      <c r="BB1188" s="55"/>
      <c r="BC1188" s="55"/>
      <c r="BD1188" s="55"/>
      <c r="BE1188" s="55"/>
      <c r="BF1188" s="55"/>
      <c r="BG1188" s="55"/>
      <c r="BH1188" s="55"/>
      <c r="BI1188" s="55"/>
      <c r="BJ1188" s="55"/>
      <c r="BK1188" s="55"/>
      <c r="BL1188" s="55"/>
      <c r="BM1188" s="55"/>
      <c r="BN1188" s="55"/>
      <c r="BO1188" s="55"/>
      <c r="BP1188" s="55"/>
      <c r="BQ1188" s="55"/>
      <c r="BR1188" s="55"/>
    </row>
    <row r="1189" spans="3:70" x14ac:dyDescent="0.4">
      <c r="C1189" s="55"/>
      <c r="D1189" s="55"/>
      <c r="E1189" s="55"/>
      <c r="F1189" s="55"/>
      <c r="G1189" s="55"/>
      <c r="H1189" s="55"/>
      <c r="I1189" s="55"/>
      <c r="J1189" s="55"/>
      <c r="K1189" s="55"/>
      <c r="L1189" s="55"/>
      <c r="M1189" s="55"/>
      <c r="N1189" s="55"/>
      <c r="O1189" s="55"/>
      <c r="P1189" s="55"/>
      <c r="Q1189" s="55"/>
      <c r="R1189" s="55"/>
      <c r="S1189" s="55"/>
      <c r="T1189" s="55"/>
      <c r="U1189" s="55"/>
      <c r="V1189" s="55"/>
      <c r="W1189" s="55"/>
      <c r="X1189" s="55"/>
      <c r="Y1189" s="55"/>
      <c r="Z1189" s="55"/>
      <c r="AA1189" s="55"/>
      <c r="AB1189" s="55"/>
      <c r="AC1189" s="55"/>
      <c r="AD1189" s="55"/>
      <c r="AE1189" s="55"/>
      <c r="AF1189" s="55"/>
      <c r="AG1189" s="55"/>
      <c r="AH1189" s="55"/>
      <c r="AI1189" s="55"/>
      <c r="AJ1189" s="55"/>
      <c r="AK1189" s="55"/>
      <c r="AL1189" s="55"/>
      <c r="AM1189" s="55"/>
      <c r="AN1189" s="55"/>
      <c r="AO1189" s="55"/>
      <c r="AP1189" s="55"/>
      <c r="AQ1189" s="55"/>
      <c r="AR1189" s="55"/>
      <c r="AS1189" s="55"/>
      <c r="AT1189" s="55"/>
      <c r="AU1189" s="55"/>
      <c r="AV1189" s="55"/>
      <c r="AW1189" s="55"/>
      <c r="AX1189" s="55"/>
      <c r="AY1189" s="55"/>
      <c r="AZ1189" s="55"/>
      <c r="BA1189" s="55"/>
      <c r="BB1189" s="55"/>
      <c r="BC1189" s="55"/>
      <c r="BD1189" s="55"/>
      <c r="BE1189" s="55"/>
      <c r="BF1189" s="55"/>
      <c r="BG1189" s="55"/>
      <c r="BH1189" s="55"/>
      <c r="BI1189" s="55"/>
      <c r="BJ1189" s="55"/>
      <c r="BK1189" s="55"/>
      <c r="BL1189" s="55"/>
      <c r="BM1189" s="55"/>
      <c r="BN1189" s="55"/>
      <c r="BO1189" s="55"/>
      <c r="BP1189" s="55"/>
      <c r="BQ1189" s="55"/>
      <c r="BR1189" s="55"/>
    </row>
    <row r="1190" spans="3:70" x14ac:dyDescent="0.4">
      <c r="C1190" s="55"/>
      <c r="D1190" s="55"/>
      <c r="E1190" s="55"/>
      <c r="F1190" s="55"/>
      <c r="G1190" s="55"/>
      <c r="H1190" s="55"/>
      <c r="I1190" s="55"/>
      <c r="J1190" s="55"/>
      <c r="K1190" s="55"/>
      <c r="L1190" s="55"/>
      <c r="M1190" s="55"/>
      <c r="N1190" s="55"/>
      <c r="O1190" s="55"/>
      <c r="P1190" s="55"/>
      <c r="Q1190" s="55"/>
      <c r="R1190" s="55"/>
      <c r="S1190" s="55"/>
      <c r="T1190" s="55"/>
      <c r="U1190" s="55"/>
      <c r="V1190" s="55"/>
      <c r="W1190" s="55"/>
      <c r="X1190" s="55"/>
      <c r="Y1190" s="55"/>
      <c r="Z1190" s="55"/>
      <c r="AA1190" s="55"/>
      <c r="AB1190" s="55"/>
      <c r="AC1190" s="55"/>
      <c r="AD1190" s="55"/>
      <c r="AE1190" s="55"/>
      <c r="AF1190" s="55"/>
      <c r="AG1190" s="55"/>
      <c r="AH1190" s="55"/>
      <c r="AI1190" s="55"/>
      <c r="AJ1190" s="55"/>
      <c r="AK1190" s="55"/>
      <c r="AL1190" s="55"/>
      <c r="AM1190" s="55"/>
      <c r="AN1190" s="55"/>
      <c r="AO1190" s="55"/>
      <c r="AP1190" s="55"/>
      <c r="AQ1190" s="55"/>
      <c r="AR1190" s="55"/>
      <c r="AS1190" s="55"/>
      <c r="AT1190" s="55"/>
      <c r="AU1190" s="55"/>
      <c r="AV1190" s="55"/>
      <c r="AW1190" s="55"/>
      <c r="AX1190" s="55"/>
      <c r="AY1190" s="55"/>
      <c r="AZ1190" s="55"/>
      <c r="BA1190" s="55"/>
      <c r="BB1190" s="55"/>
      <c r="BC1190" s="55"/>
      <c r="BD1190" s="55"/>
      <c r="BE1190" s="55"/>
      <c r="BF1190" s="55"/>
      <c r="BG1190" s="55"/>
      <c r="BH1190" s="55"/>
      <c r="BI1190" s="55"/>
      <c r="BJ1190" s="55"/>
      <c r="BK1190" s="55"/>
      <c r="BL1190" s="55"/>
      <c r="BM1190" s="55"/>
      <c r="BN1190" s="55"/>
      <c r="BO1190" s="55"/>
      <c r="BP1190" s="55"/>
      <c r="BQ1190" s="55"/>
      <c r="BR1190" s="55"/>
    </row>
    <row r="1191" spans="3:70" x14ac:dyDescent="0.4">
      <c r="C1191" s="55"/>
      <c r="D1191" s="55"/>
      <c r="E1191" s="55"/>
      <c r="F1191" s="55"/>
      <c r="G1191" s="55"/>
      <c r="H1191" s="55"/>
      <c r="I1191" s="55"/>
      <c r="J1191" s="55"/>
      <c r="K1191" s="55"/>
      <c r="L1191" s="55"/>
      <c r="M1191" s="55"/>
      <c r="N1191" s="55"/>
      <c r="O1191" s="55"/>
      <c r="P1191" s="55"/>
      <c r="Q1191" s="55"/>
      <c r="R1191" s="55"/>
      <c r="S1191" s="55"/>
      <c r="T1191" s="55"/>
      <c r="U1191" s="55"/>
      <c r="V1191" s="55"/>
      <c r="W1191" s="55"/>
      <c r="X1191" s="55"/>
      <c r="Y1191" s="55"/>
      <c r="Z1191" s="55"/>
      <c r="AA1191" s="55"/>
      <c r="AB1191" s="55"/>
      <c r="AC1191" s="55"/>
      <c r="AD1191" s="55"/>
      <c r="AE1191" s="55"/>
      <c r="AF1191" s="55"/>
      <c r="AG1191" s="55"/>
      <c r="AH1191" s="55"/>
      <c r="AI1191" s="55"/>
      <c r="AJ1191" s="55"/>
      <c r="AK1191" s="55"/>
      <c r="AL1191" s="55"/>
      <c r="AM1191" s="55"/>
      <c r="AN1191" s="55"/>
      <c r="AO1191" s="55"/>
      <c r="AP1191" s="55"/>
      <c r="AQ1191" s="55"/>
      <c r="AR1191" s="55"/>
      <c r="AS1191" s="55"/>
      <c r="AT1191" s="55"/>
      <c r="AU1191" s="55"/>
      <c r="AV1191" s="55"/>
      <c r="AW1191" s="55"/>
      <c r="AX1191" s="55"/>
      <c r="AY1191" s="55"/>
      <c r="AZ1191" s="55"/>
      <c r="BA1191" s="55"/>
      <c r="BB1191" s="55"/>
      <c r="BC1191" s="55"/>
      <c r="BD1191" s="55"/>
      <c r="BE1191" s="55"/>
      <c r="BF1191" s="55"/>
      <c r="BG1191" s="55"/>
      <c r="BH1191" s="55"/>
      <c r="BI1191" s="55"/>
      <c r="BJ1191" s="55"/>
      <c r="BK1191" s="55"/>
      <c r="BL1191" s="55"/>
      <c r="BM1191" s="55"/>
      <c r="BN1191" s="55"/>
      <c r="BO1191" s="55"/>
      <c r="BP1191" s="55"/>
      <c r="BQ1191" s="55"/>
      <c r="BR1191" s="55"/>
    </row>
    <row r="1192" spans="3:70" x14ac:dyDescent="0.4">
      <c r="C1192" s="55"/>
      <c r="D1192" s="55"/>
      <c r="E1192" s="55"/>
      <c r="F1192" s="55"/>
      <c r="G1192" s="55"/>
      <c r="H1192" s="55"/>
      <c r="I1192" s="55"/>
      <c r="J1192" s="55"/>
      <c r="K1192" s="55"/>
      <c r="L1192" s="55"/>
      <c r="M1192" s="55"/>
      <c r="N1192" s="55"/>
      <c r="O1192" s="55"/>
      <c r="P1192" s="55"/>
      <c r="Q1192" s="55"/>
      <c r="R1192" s="55"/>
      <c r="S1192" s="55"/>
      <c r="T1192" s="55"/>
      <c r="U1192" s="55"/>
      <c r="V1192" s="55"/>
      <c r="W1192" s="55"/>
      <c r="X1192" s="55"/>
      <c r="Y1192" s="55"/>
      <c r="Z1192" s="55"/>
      <c r="AA1192" s="55"/>
      <c r="AB1192" s="55"/>
      <c r="AC1192" s="55"/>
      <c r="AD1192" s="55"/>
      <c r="AE1192" s="55"/>
      <c r="AF1192" s="55"/>
      <c r="AG1192" s="55"/>
      <c r="AH1192" s="55"/>
      <c r="AI1192" s="55"/>
      <c r="AJ1192" s="55"/>
      <c r="AK1192" s="55"/>
      <c r="AL1192" s="55"/>
      <c r="AM1192" s="55"/>
      <c r="AN1192" s="55"/>
      <c r="AO1192" s="55"/>
      <c r="AP1192" s="55"/>
      <c r="AQ1192" s="55"/>
      <c r="AR1192" s="55"/>
      <c r="AS1192" s="55"/>
      <c r="AT1192" s="55"/>
      <c r="AU1192" s="55"/>
      <c r="AV1192" s="55"/>
      <c r="AW1192" s="55"/>
      <c r="AX1192" s="55"/>
      <c r="AY1192" s="55"/>
      <c r="AZ1192" s="55"/>
      <c r="BA1192" s="55"/>
      <c r="BB1192" s="55"/>
      <c r="BC1192" s="55"/>
      <c r="BD1192" s="55"/>
      <c r="BE1192" s="55"/>
      <c r="BF1192" s="55"/>
      <c r="BG1192" s="55"/>
      <c r="BH1192" s="55"/>
      <c r="BI1192" s="55"/>
      <c r="BJ1192" s="55"/>
      <c r="BK1192" s="55"/>
      <c r="BL1192" s="55"/>
      <c r="BM1192" s="55"/>
      <c r="BN1192" s="55"/>
      <c r="BO1192" s="55"/>
      <c r="BP1192" s="55"/>
      <c r="BQ1192" s="55"/>
      <c r="BR1192" s="55"/>
    </row>
    <row r="1193" spans="3:70" x14ac:dyDescent="0.4">
      <c r="C1193" s="55"/>
      <c r="D1193" s="55"/>
      <c r="E1193" s="55"/>
      <c r="F1193" s="55"/>
      <c r="G1193" s="55"/>
      <c r="H1193" s="55"/>
      <c r="I1193" s="55"/>
      <c r="J1193" s="55"/>
      <c r="K1193" s="55"/>
      <c r="L1193" s="55"/>
      <c r="M1193" s="55"/>
      <c r="N1193" s="55"/>
      <c r="O1193" s="55"/>
      <c r="P1193" s="55"/>
      <c r="Q1193" s="55"/>
      <c r="R1193" s="55"/>
      <c r="S1193" s="55"/>
      <c r="T1193" s="55"/>
      <c r="U1193" s="55"/>
      <c r="V1193" s="55"/>
      <c r="W1193" s="55"/>
      <c r="X1193" s="55"/>
      <c r="Y1193" s="55"/>
      <c r="Z1193" s="55"/>
      <c r="AA1193" s="55"/>
      <c r="AB1193" s="55"/>
      <c r="AC1193" s="55"/>
      <c r="AD1193" s="55"/>
      <c r="AE1193" s="55"/>
      <c r="AF1193" s="55"/>
      <c r="AG1193" s="55"/>
      <c r="AH1193" s="55"/>
      <c r="AI1193" s="55"/>
      <c r="AJ1193" s="55"/>
      <c r="AK1193" s="55"/>
      <c r="AL1193" s="55"/>
      <c r="AM1193" s="55"/>
      <c r="AN1193" s="55"/>
      <c r="AO1193" s="55"/>
      <c r="AP1193" s="55"/>
      <c r="AQ1193" s="55"/>
      <c r="AR1193" s="55"/>
      <c r="AS1193" s="55"/>
      <c r="AT1193" s="55"/>
      <c r="AU1193" s="55"/>
      <c r="AV1193" s="55"/>
      <c r="AW1193" s="55"/>
      <c r="AX1193" s="55"/>
      <c r="AY1193" s="55"/>
      <c r="AZ1193" s="55"/>
      <c r="BA1193" s="55"/>
      <c r="BB1193" s="55"/>
      <c r="BC1193" s="55"/>
      <c r="BD1193" s="55"/>
      <c r="BE1193" s="55"/>
      <c r="BF1193" s="55"/>
      <c r="BG1193" s="55"/>
      <c r="BH1193" s="55"/>
      <c r="BI1193" s="55"/>
      <c r="BJ1193" s="55"/>
      <c r="BK1193" s="55"/>
      <c r="BL1193" s="55"/>
      <c r="BM1193" s="55"/>
      <c r="BN1193" s="55"/>
      <c r="BO1193" s="55"/>
      <c r="BP1193" s="55"/>
      <c r="BQ1193" s="55"/>
      <c r="BR1193" s="55"/>
    </row>
    <row r="1194" spans="3:70" x14ac:dyDescent="0.4">
      <c r="C1194" s="55"/>
      <c r="D1194" s="55"/>
      <c r="E1194" s="55"/>
      <c r="F1194" s="55"/>
      <c r="G1194" s="55"/>
      <c r="H1194" s="55"/>
      <c r="I1194" s="55"/>
      <c r="J1194" s="55"/>
      <c r="K1194" s="55"/>
      <c r="L1194" s="55"/>
      <c r="M1194" s="55"/>
      <c r="N1194" s="55"/>
      <c r="O1194" s="55"/>
      <c r="P1194" s="55"/>
      <c r="Q1194" s="55"/>
      <c r="R1194" s="55"/>
      <c r="S1194" s="55"/>
      <c r="T1194" s="55"/>
      <c r="U1194" s="55"/>
      <c r="V1194" s="55"/>
      <c r="W1194" s="55"/>
      <c r="X1194" s="55"/>
      <c r="Y1194" s="55"/>
      <c r="Z1194" s="55"/>
      <c r="AA1194" s="55"/>
      <c r="AB1194" s="55"/>
      <c r="AC1194" s="55"/>
      <c r="AD1194" s="55"/>
      <c r="AE1194" s="55"/>
      <c r="AF1194" s="55"/>
      <c r="AG1194" s="55"/>
      <c r="AH1194" s="55"/>
      <c r="AI1194" s="55"/>
      <c r="AJ1194" s="55"/>
      <c r="AK1194" s="55"/>
      <c r="AL1194" s="55"/>
      <c r="AM1194" s="55"/>
      <c r="AN1194" s="55"/>
      <c r="AO1194" s="55"/>
      <c r="AP1194" s="55"/>
      <c r="AQ1194" s="55"/>
      <c r="AR1194" s="55"/>
      <c r="AS1194" s="55"/>
      <c r="AT1194" s="55"/>
      <c r="AU1194" s="55"/>
      <c r="AV1194" s="55"/>
      <c r="AW1194" s="55"/>
      <c r="AX1194" s="55"/>
      <c r="AY1194" s="55"/>
      <c r="AZ1194" s="55"/>
      <c r="BA1194" s="55"/>
      <c r="BB1194" s="55"/>
      <c r="BC1194" s="55"/>
      <c r="BD1194" s="55"/>
      <c r="BE1194" s="55"/>
      <c r="BF1194" s="55"/>
      <c r="BG1194" s="55"/>
      <c r="BH1194" s="55"/>
      <c r="BI1194" s="55"/>
      <c r="BJ1194" s="55"/>
      <c r="BK1194" s="55"/>
      <c r="BL1194" s="55"/>
      <c r="BM1194" s="55"/>
      <c r="BN1194" s="55"/>
      <c r="BO1194" s="55"/>
      <c r="BP1194" s="55"/>
      <c r="BQ1194" s="55"/>
      <c r="BR1194" s="55"/>
    </row>
    <row r="1195" spans="3:70" x14ac:dyDescent="0.4">
      <c r="C1195" s="55"/>
      <c r="D1195" s="55"/>
      <c r="E1195" s="55"/>
      <c r="F1195" s="55"/>
      <c r="G1195" s="55"/>
      <c r="H1195" s="55"/>
      <c r="I1195" s="55"/>
      <c r="J1195" s="55"/>
      <c r="K1195" s="55"/>
      <c r="L1195" s="55"/>
      <c r="M1195" s="55"/>
      <c r="N1195" s="55"/>
      <c r="O1195" s="55"/>
      <c r="P1195" s="55"/>
      <c r="Q1195" s="55"/>
      <c r="R1195" s="55"/>
      <c r="S1195" s="55"/>
      <c r="T1195" s="55"/>
      <c r="U1195" s="55"/>
      <c r="V1195" s="55"/>
      <c r="W1195" s="55"/>
      <c r="X1195" s="55"/>
      <c r="Y1195" s="55"/>
      <c r="Z1195" s="55"/>
      <c r="AA1195" s="55"/>
      <c r="AB1195" s="55"/>
      <c r="AC1195" s="55"/>
      <c r="AD1195" s="55"/>
      <c r="AE1195" s="55"/>
      <c r="AF1195" s="55"/>
      <c r="AG1195" s="55"/>
      <c r="AH1195" s="55"/>
      <c r="AI1195" s="55"/>
      <c r="AJ1195" s="55"/>
      <c r="AK1195" s="55"/>
      <c r="AL1195" s="55"/>
      <c r="AM1195" s="55"/>
      <c r="AN1195" s="55"/>
      <c r="AO1195" s="55"/>
      <c r="AP1195" s="55"/>
      <c r="AQ1195" s="55"/>
      <c r="AR1195" s="55"/>
      <c r="AS1195" s="55"/>
      <c r="AT1195" s="55"/>
      <c r="AU1195" s="55"/>
      <c r="AV1195" s="55"/>
      <c r="AW1195" s="55"/>
      <c r="AX1195" s="55"/>
      <c r="AY1195" s="55"/>
      <c r="AZ1195" s="55"/>
      <c r="BA1195" s="55"/>
      <c r="BB1195" s="55"/>
      <c r="BC1195" s="55"/>
      <c r="BD1195" s="55"/>
      <c r="BE1195" s="55"/>
      <c r="BF1195" s="55"/>
      <c r="BG1195" s="55"/>
      <c r="BH1195" s="55"/>
      <c r="BI1195" s="55"/>
      <c r="BJ1195" s="55"/>
      <c r="BK1195" s="55"/>
      <c r="BL1195" s="55"/>
      <c r="BM1195" s="55"/>
      <c r="BN1195" s="55"/>
      <c r="BO1195" s="55"/>
      <c r="BP1195" s="55"/>
      <c r="BQ1195" s="55"/>
      <c r="BR1195" s="55"/>
    </row>
    <row r="1196" spans="3:70" x14ac:dyDescent="0.4">
      <c r="C1196" s="55"/>
      <c r="D1196" s="55"/>
      <c r="E1196" s="55"/>
      <c r="F1196" s="55"/>
      <c r="G1196" s="55"/>
      <c r="H1196" s="55"/>
      <c r="I1196" s="55"/>
      <c r="J1196" s="55"/>
      <c r="K1196" s="55"/>
      <c r="L1196" s="55"/>
      <c r="M1196" s="55"/>
      <c r="N1196" s="55"/>
      <c r="O1196" s="55"/>
      <c r="P1196" s="55"/>
      <c r="Q1196" s="55"/>
      <c r="R1196" s="55"/>
      <c r="S1196" s="55"/>
      <c r="T1196" s="55"/>
      <c r="U1196" s="55"/>
      <c r="V1196" s="55"/>
      <c r="W1196" s="55"/>
      <c r="X1196" s="55"/>
      <c r="Y1196" s="55"/>
      <c r="Z1196" s="55"/>
      <c r="AA1196" s="55"/>
      <c r="AB1196" s="55"/>
      <c r="AC1196" s="55"/>
      <c r="AD1196" s="55"/>
      <c r="AE1196" s="55"/>
      <c r="AF1196" s="55"/>
      <c r="AG1196" s="55"/>
      <c r="AH1196" s="55"/>
      <c r="AI1196" s="55"/>
      <c r="AJ1196" s="55"/>
      <c r="AK1196" s="55"/>
      <c r="AL1196" s="55"/>
      <c r="AM1196" s="55"/>
      <c r="AN1196" s="55"/>
      <c r="AO1196" s="55"/>
      <c r="AP1196" s="55"/>
      <c r="AQ1196" s="55"/>
      <c r="AR1196" s="55"/>
      <c r="AS1196" s="55"/>
      <c r="AT1196" s="55"/>
      <c r="AU1196" s="55"/>
      <c r="AV1196" s="55"/>
      <c r="AW1196" s="55"/>
      <c r="AX1196" s="55"/>
      <c r="AY1196" s="55"/>
      <c r="AZ1196" s="55"/>
      <c r="BA1196" s="55"/>
      <c r="BB1196" s="55"/>
      <c r="BC1196" s="55"/>
      <c r="BD1196" s="55"/>
      <c r="BE1196" s="55"/>
      <c r="BF1196" s="55"/>
      <c r="BG1196" s="55"/>
      <c r="BH1196" s="55"/>
      <c r="BI1196" s="55"/>
      <c r="BJ1196" s="55"/>
      <c r="BK1196" s="55"/>
      <c r="BL1196" s="55"/>
      <c r="BM1196" s="55"/>
      <c r="BN1196" s="55"/>
      <c r="BO1196" s="55"/>
      <c r="BP1196" s="55"/>
      <c r="BQ1196" s="55"/>
      <c r="BR1196" s="55"/>
    </row>
    <row r="1197" spans="3:70" x14ac:dyDescent="0.4">
      <c r="C1197" s="55"/>
      <c r="D1197" s="55"/>
      <c r="E1197" s="55"/>
      <c r="F1197" s="55"/>
      <c r="G1197" s="55"/>
      <c r="H1197" s="55"/>
      <c r="I1197" s="55"/>
      <c r="J1197" s="55"/>
      <c r="K1197" s="55"/>
      <c r="L1197" s="55"/>
      <c r="M1197" s="55"/>
      <c r="N1197" s="55"/>
      <c r="O1197" s="55"/>
      <c r="P1197" s="55"/>
      <c r="Q1197" s="55"/>
      <c r="R1197" s="55"/>
      <c r="S1197" s="55"/>
      <c r="T1197" s="55"/>
      <c r="U1197" s="55"/>
      <c r="V1197" s="55"/>
      <c r="W1197" s="55"/>
      <c r="X1197" s="55"/>
      <c r="Y1197" s="55"/>
      <c r="Z1197" s="55"/>
      <c r="AA1197" s="55"/>
      <c r="AB1197" s="55"/>
      <c r="AC1197" s="55"/>
      <c r="AD1197" s="55"/>
      <c r="AE1197" s="55"/>
      <c r="AF1197" s="55"/>
      <c r="AG1197" s="55"/>
      <c r="AH1197" s="55"/>
      <c r="AI1197" s="55"/>
      <c r="AJ1197" s="55"/>
      <c r="AK1197" s="55"/>
      <c r="AL1197" s="55"/>
      <c r="AM1197" s="55"/>
      <c r="AN1197" s="55"/>
      <c r="AO1197" s="55"/>
      <c r="AP1197" s="55"/>
      <c r="AQ1197" s="55"/>
      <c r="AR1197" s="55"/>
      <c r="AS1197" s="55"/>
      <c r="AT1197" s="55"/>
      <c r="AU1197" s="55"/>
      <c r="AV1197" s="55"/>
      <c r="AW1197" s="55"/>
      <c r="AX1197" s="55"/>
      <c r="AY1197" s="55"/>
      <c r="AZ1197" s="55"/>
      <c r="BA1197" s="55"/>
      <c r="BB1197" s="55"/>
      <c r="BC1197" s="55"/>
      <c r="BD1197" s="55"/>
      <c r="BE1197" s="55"/>
      <c r="BF1197" s="55"/>
      <c r="BG1197" s="55"/>
      <c r="BH1197" s="55"/>
      <c r="BI1197" s="55"/>
      <c r="BJ1197" s="55"/>
      <c r="BK1197" s="55"/>
      <c r="BL1197" s="55"/>
      <c r="BM1197" s="55"/>
      <c r="BN1197" s="55"/>
      <c r="BO1197" s="55"/>
      <c r="BP1197" s="55"/>
      <c r="BQ1197" s="55"/>
      <c r="BR1197" s="55"/>
    </row>
    <row r="1198" spans="3:70" x14ac:dyDescent="0.4">
      <c r="C1198" s="55"/>
      <c r="D1198" s="55"/>
      <c r="E1198" s="55"/>
      <c r="F1198" s="55"/>
      <c r="G1198" s="55"/>
      <c r="H1198" s="55"/>
      <c r="I1198" s="55"/>
      <c r="J1198" s="55"/>
      <c r="K1198" s="55"/>
      <c r="L1198" s="55"/>
      <c r="M1198" s="55"/>
      <c r="N1198" s="55"/>
      <c r="O1198" s="55"/>
      <c r="P1198" s="55"/>
      <c r="Q1198" s="55"/>
      <c r="R1198" s="55"/>
      <c r="S1198" s="55"/>
      <c r="T1198" s="55"/>
      <c r="U1198" s="55"/>
      <c r="V1198" s="55"/>
      <c r="W1198" s="55"/>
      <c r="X1198" s="55"/>
      <c r="Y1198" s="55"/>
      <c r="Z1198" s="55"/>
      <c r="AA1198" s="55"/>
      <c r="AB1198" s="55"/>
      <c r="AC1198" s="55"/>
      <c r="AD1198" s="55"/>
      <c r="AE1198" s="55"/>
      <c r="AF1198" s="55"/>
      <c r="AG1198" s="55"/>
      <c r="AH1198" s="55"/>
      <c r="AI1198" s="55"/>
      <c r="AJ1198" s="55"/>
      <c r="AK1198" s="55"/>
      <c r="AL1198" s="55"/>
      <c r="AM1198" s="55"/>
      <c r="AN1198" s="55"/>
      <c r="AO1198" s="55"/>
      <c r="AP1198" s="55"/>
      <c r="AQ1198" s="55"/>
      <c r="AR1198" s="55"/>
      <c r="AS1198" s="55"/>
      <c r="AT1198" s="55"/>
      <c r="AU1198" s="55"/>
      <c r="AV1198" s="55"/>
      <c r="AW1198" s="55"/>
      <c r="AX1198" s="55"/>
      <c r="AY1198" s="55"/>
      <c r="AZ1198" s="55"/>
      <c r="BA1198" s="55"/>
      <c r="BB1198" s="55"/>
      <c r="BC1198" s="55"/>
      <c r="BD1198" s="55"/>
      <c r="BE1198" s="55"/>
      <c r="BF1198" s="55"/>
      <c r="BG1198" s="55"/>
      <c r="BH1198" s="55"/>
      <c r="BI1198" s="55"/>
      <c r="BJ1198" s="55"/>
      <c r="BK1198" s="55"/>
      <c r="BL1198" s="55"/>
      <c r="BM1198" s="55"/>
      <c r="BN1198" s="55"/>
      <c r="BO1198" s="55"/>
      <c r="BP1198" s="55"/>
      <c r="BQ1198" s="55"/>
      <c r="BR1198" s="55"/>
    </row>
    <row r="1199" spans="3:70" x14ac:dyDescent="0.4">
      <c r="C1199" s="55"/>
      <c r="D1199" s="55"/>
      <c r="E1199" s="55"/>
      <c r="F1199" s="55"/>
      <c r="G1199" s="55"/>
      <c r="H1199" s="55"/>
      <c r="I1199" s="55"/>
      <c r="J1199" s="55"/>
      <c r="K1199" s="55"/>
      <c r="L1199" s="55"/>
      <c r="M1199" s="55"/>
      <c r="N1199" s="55"/>
      <c r="O1199" s="55"/>
      <c r="P1199" s="55"/>
      <c r="Q1199" s="55"/>
      <c r="R1199" s="55"/>
      <c r="S1199" s="55"/>
      <c r="T1199" s="55"/>
      <c r="U1199" s="55"/>
      <c r="V1199" s="55"/>
      <c r="W1199" s="55"/>
      <c r="X1199" s="55"/>
      <c r="Y1199" s="55"/>
      <c r="Z1199" s="55"/>
      <c r="AA1199" s="55"/>
      <c r="AB1199" s="55"/>
      <c r="AC1199" s="55"/>
      <c r="AD1199" s="55"/>
      <c r="AE1199" s="55"/>
      <c r="AF1199" s="55"/>
      <c r="AG1199" s="55"/>
      <c r="AH1199" s="55"/>
      <c r="AI1199" s="55"/>
      <c r="AJ1199" s="55"/>
      <c r="AK1199" s="55"/>
      <c r="AL1199" s="55"/>
      <c r="AM1199" s="55"/>
      <c r="AN1199" s="55"/>
      <c r="AO1199" s="55"/>
      <c r="AP1199" s="55"/>
      <c r="AQ1199" s="55"/>
      <c r="AR1199" s="55"/>
      <c r="AS1199" s="55"/>
      <c r="AT1199" s="55"/>
      <c r="AU1199" s="55"/>
      <c r="AV1199" s="55"/>
      <c r="AW1199" s="55"/>
      <c r="AX1199" s="55"/>
      <c r="AY1199" s="55"/>
      <c r="AZ1199" s="55"/>
      <c r="BA1199" s="55"/>
      <c r="BB1199" s="55"/>
      <c r="BC1199" s="55"/>
      <c r="BD1199" s="55"/>
      <c r="BE1199" s="55"/>
      <c r="BF1199" s="55"/>
      <c r="BG1199" s="55"/>
      <c r="BH1199" s="55"/>
      <c r="BI1199" s="55"/>
      <c r="BJ1199" s="55"/>
      <c r="BK1199" s="55"/>
      <c r="BL1199" s="55"/>
      <c r="BM1199" s="55"/>
      <c r="BN1199" s="55"/>
      <c r="BO1199" s="55"/>
      <c r="BP1199" s="55"/>
      <c r="BQ1199" s="55"/>
      <c r="BR1199" s="55"/>
    </row>
    <row r="1200" spans="3:70" x14ac:dyDescent="0.4">
      <c r="C1200" s="55"/>
      <c r="D1200" s="55"/>
      <c r="E1200" s="55"/>
      <c r="F1200" s="55"/>
      <c r="G1200" s="55"/>
      <c r="H1200" s="55"/>
      <c r="I1200" s="55"/>
      <c r="J1200" s="55"/>
      <c r="K1200" s="55"/>
      <c r="L1200" s="55"/>
      <c r="M1200" s="55"/>
      <c r="N1200" s="55"/>
      <c r="O1200" s="55"/>
      <c r="P1200" s="55"/>
      <c r="Q1200" s="55"/>
      <c r="R1200" s="55"/>
      <c r="S1200" s="55"/>
      <c r="T1200" s="55"/>
      <c r="U1200" s="55"/>
      <c r="V1200" s="55"/>
      <c r="W1200" s="55"/>
      <c r="X1200" s="55"/>
      <c r="Y1200" s="55"/>
      <c r="Z1200" s="55"/>
      <c r="AA1200" s="55"/>
      <c r="AB1200" s="55"/>
      <c r="AC1200" s="55"/>
      <c r="AD1200" s="55"/>
      <c r="AE1200" s="55"/>
      <c r="AF1200" s="55"/>
      <c r="AG1200" s="55"/>
      <c r="AH1200" s="55"/>
      <c r="AI1200" s="55"/>
      <c r="AJ1200" s="55"/>
      <c r="AK1200" s="55"/>
      <c r="AL1200" s="55"/>
      <c r="AM1200" s="55"/>
      <c r="AN1200" s="55"/>
      <c r="AO1200" s="55"/>
      <c r="AP1200" s="55"/>
      <c r="AQ1200" s="55"/>
      <c r="AR1200" s="55"/>
      <c r="AS1200" s="55"/>
      <c r="AT1200" s="55"/>
      <c r="AU1200" s="55"/>
      <c r="AV1200" s="55"/>
      <c r="AW1200" s="55"/>
      <c r="AX1200" s="55"/>
      <c r="AY1200" s="55"/>
      <c r="AZ1200" s="55"/>
      <c r="BA1200" s="55"/>
      <c r="BB1200" s="55"/>
      <c r="BC1200" s="55"/>
      <c r="BD1200" s="55"/>
      <c r="BE1200" s="55"/>
      <c r="BF1200" s="55"/>
      <c r="BG1200" s="55"/>
      <c r="BH1200" s="55"/>
      <c r="BI1200" s="55"/>
      <c r="BJ1200" s="55"/>
      <c r="BK1200" s="55"/>
      <c r="BL1200" s="55"/>
      <c r="BM1200" s="55"/>
      <c r="BN1200" s="55"/>
      <c r="BO1200" s="55"/>
      <c r="BP1200" s="55"/>
      <c r="BQ1200" s="55"/>
      <c r="BR1200" s="55"/>
    </row>
    <row r="1201" spans="3:70" x14ac:dyDescent="0.4">
      <c r="C1201" s="55"/>
      <c r="D1201" s="55"/>
      <c r="E1201" s="55"/>
      <c r="F1201" s="55"/>
      <c r="G1201" s="55"/>
      <c r="H1201" s="55"/>
      <c r="I1201" s="55"/>
      <c r="J1201" s="55"/>
      <c r="K1201" s="55"/>
      <c r="L1201" s="55"/>
      <c r="M1201" s="55"/>
      <c r="N1201" s="55"/>
      <c r="O1201" s="55"/>
      <c r="P1201" s="55"/>
      <c r="Q1201" s="55"/>
      <c r="R1201" s="55"/>
      <c r="S1201" s="55"/>
      <c r="T1201" s="55"/>
      <c r="U1201" s="55"/>
      <c r="V1201" s="55"/>
      <c r="W1201" s="55"/>
      <c r="X1201" s="55"/>
      <c r="Y1201" s="55"/>
      <c r="Z1201" s="55"/>
      <c r="AA1201" s="55"/>
      <c r="AB1201" s="55"/>
      <c r="AC1201" s="55"/>
      <c r="AD1201" s="55"/>
      <c r="AE1201" s="55"/>
      <c r="AF1201" s="55"/>
      <c r="AG1201" s="55"/>
      <c r="AH1201" s="55"/>
      <c r="AI1201" s="55"/>
      <c r="AJ1201" s="55"/>
      <c r="AK1201" s="55"/>
      <c r="AL1201" s="55"/>
      <c r="AM1201" s="55"/>
      <c r="AN1201" s="55"/>
      <c r="AO1201" s="55"/>
      <c r="AP1201" s="55"/>
      <c r="AQ1201" s="55"/>
      <c r="AR1201" s="55"/>
      <c r="AS1201" s="55"/>
      <c r="AT1201" s="55"/>
      <c r="AU1201" s="55"/>
      <c r="AV1201" s="55"/>
      <c r="AW1201" s="55"/>
      <c r="AX1201" s="55"/>
      <c r="AY1201" s="55"/>
      <c r="AZ1201" s="55"/>
      <c r="BA1201" s="55"/>
      <c r="BB1201" s="55"/>
      <c r="BC1201" s="55"/>
      <c r="BD1201" s="55"/>
      <c r="BE1201" s="55"/>
      <c r="BF1201" s="55"/>
      <c r="BG1201" s="55"/>
      <c r="BH1201" s="55"/>
      <c r="BI1201" s="55"/>
      <c r="BJ1201" s="55"/>
      <c r="BK1201" s="55"/>
      <c r="BL1201" s="55"/>
      <c r="BM1201" s="55"/>
      <c r="BN1201" s="55"/>
      <c r="BO1201" s="55"/>
      <c r="BP1201" s="55"/>
      <c r="BQ1201" s="55"/>
      <c r="BR1201" s="55"/>
    </row>
    <row r="1202" spans="3:70" x14ac:dyDescent="0.4">
      <c r="C1202" s="55"/>
      <c r="D1202" s="55"/>
      <c r="E1202" s="55"/>
      <c r="F1202" s="55"/>
      <c r="G1202" s="55"/>
      <c r="H1202" s="55"/>
      <c r="I1202" s="55"/>
      <c r="J1202" s="55"/>
      <c r="K1202" s="55"/>
      <c r="L1202" s="55"/>
      <c r="M1202" s="55"/>
      <c r="N1202" s="55"/>
      <c r="O1202" s="55"/>
      <c r="P1202" s="55"/>
      <c r="Q1202" s="55"/>
      <c r="R1202" s="55"/>
      <c r="S1202" s="55"/>
      <c r="T1202" s="55"/>
      <c r="U1202" s="55"/>
      <c r="V1202" s="55"/>
      <c r="W1202" s="55"/>
      <c r="X1202" s="55"/>
      <c r="Y1202" s="55"/>
      <c r="Z1202" s="55"/>
      <c r="AA1202" s="55"/>
      <c r="AB1202" s="55"/>
      <c r="AC1202" s="55"/>
      <c r="AD1202" s="55"/>
      <c r="AE1202" s="55"/>
      <c r="AF1202" s="55"/>
      <c r="AG1202" s="55"/>
      <c r="AH1202" s="55"/>
      <c r="AI1202" s="55"/>
      <c r="AJ1202" s="55"/>
      <c r="AK1202" s="55"/>
      <c r="AL1202" s="55"/>
      <c r="AM1202" s="55"/>
      <c r="AN1202" s="55"/>
      <c r="AO1202" s="55"/>
      <c r="AP1202" s="55"/>
      <c r="AQ1202" s="55"/>
      <c r="AR1202" s="55"/>
      <c r="AS1202" s="55"/>
      <c r="AT1202" s="55"/>
      <c r="AU1202" s="55"/>
      <c r="AV1202" s="55"/>
      <c r="AW1202" s="55"/>
      <c r="AX1202" s="55"/>
      <c r="AY1202" s="55"/>
      <c r="AZ1202" s="55"/>
      <c r="BA1202" s="55"/>
      <c r="BB1202" s="55"/>
      <c r="BC1202" s="55"/>
      <c r="BD1202" s="55"/>
      <c r="BE1202" s="55"/>
      <c r="BF1202" s="55"/>
      <c r="BG1202" s="55"/>
      <c r="BH1202" s="55"/>
      <c r="BI1202" s="55"/>
      <c r="BJ1202" s="55"/>
      <c r="BK1202" s="55"/>
      <c r="BL1202" s="55"/>
      <c r="BM1202" s="55"/>
      <c r="BN1202" s="55"/>
      <c r="BO1202" s="55"/>
      <c r="BP1202" s="55"/>
      <c r="BQ1202" s="55"/>
      <c r="BR1202" s="55"/>
    </row>
    <row r="1203" spans="3:70" x14ac:dyDescent="0.4">
      <c r="C1203" s="55"/>
      <c r="D1203" s="55"/>
      <c r="E1203" s="55"/>
      <c r="F1203" s="55"/>
      <c r="G1203" s="55"/>
      <c r="H1203" s="55"/>
      <c r="I1203" s="55"/>
      <c r="J1203" s="55"/>
      <c r="K1203" s="55"/>
      <c r="L1203" s="55"/>
      <c r="M1203" s="55"/>
      <c r="N1203" s="55"/>
      <c r="O1203" s="55"/>
      <c r="P1203" s="55"/>
      <c r="Q1203" s="55"/>
      <c r="R1203" s="55"/>
      <c r="S1203" s="55"/>
      <c r="T1203" s="55"/>
      <c r="U1203" s="55"/>
      <c r="V1203" s="55"/>
      <c r="W1203" s="55"/>
      <c r="X1203" s="55"/>
      <c r="Y1203" s="55"/>
      <c r="Z1203" s="55"/>
      <c r="AA1203" s="55"/>
      <c r="AB1203" s="55"/>
      <c r="AC1203" s="55"/>
      <c r="AD1203" s="55"/>
      <c r="AE1203" s="55"/>
      <c r="AF1203" s="55"/>
      <c r="AG1203" s="55"/>
      <c r="AH1203" s="55"/>
      <c r="AI1203" s="55"/>
      <c r="AJ1203" s="55"/>
      <c r="AK1203" s="55"/>
      <c r="AL1203" s="55"/>
      <c r="AM1203" s="55"/>
      <c r="AN1203" s="55"/>
      <c r="AO1203" s="55"/>
      <c r="AP1203" s="55"/>
      <c r="AQ1203" s="55"/>
      <c r="AR1203" s="55"/>
      <c r="AS1203" s="55"/>
      <c r="AT1203" s="55"/>
      <c r="AU1203" s="55"/>
      <c r="AV1203" s="55"/>
      <c r="AW1203" s="55"/>
      <c r="AX1203" s="55"/>
      <c r="AY1203" s="55"/>
      <c r="AZ1203" s="55"/>
      <c r="BA1203" s="55"/>
      <c r="BB1203" s="55"/>
      <c r="BC1203" s="55"/>
      <c r="BD1203" s="55"/>
      <c r="BE1203" s="55"/>
      <c r="BF1203" s="55"/>
      <c r="BG1203" s="55"/>
      <c r="BH1203" s="55"/>
      <c r="BI1203" s="55"/>
      <c r="BJ1203" s="55"/>
      <c r="BK1203" s="55"/>
      <c r="BL1203" s="55"/>
      <c r="BM1203" s="55"/>
      <c r="BN1203" s="55"/>
      <c r="BO1203" s="55"/>
      <c r="BP1203" s="55"/>
      <c r="BQ1203" s="55"/>
      <c r="BR1203" s="55"/>
    </row>
    <row r="1204" spans="3:70" x14ac:dyDescent="0.4">
      <c r="C1204" s="55"/>
      <c r="D1204" s="55"/>
      <c r="E1204" s="55"/>
      <c r="F1204" s="55"/>
      <c r="G1204" s="55"/>
      <c r="H1204" s="55"/>
      <c r="I1204" s="55"/>
      <c r="J1204" s="55"/>
      <c r="K1204" s="55"/>
      <c r="L1204" s="55"/>
      <c r="M1204" s="55"/>
      <c r="N1204" s="55"/>
      <c r="O1204" s="55"/>
      <c r="P1204" s="55"/>
      <c r="Q1204" s="55"/>
      <c r="R1204" s="55"/>
      <c r="S1204" s="55"/>
      <c r="T1204" s="55"/>
      <c r="U1204" s="55"/>
      <c r="V1204" s="55"/>
      <c r="W1204" s="55"/>
      <c r="X1204" s="55"/>
      <c r="Y1204" s="55"/>
      <c r="Z1204" s="55"/>
      <c r="AA1204" s="55"/>
      <c r="AB1204" s="55"/>
      <c r="AC1204" s="55"/>
      <c r="AD1204" s="55"/>
      <c r="AE1204" s="55"/>
      <c r="AF1204" s="55"/>
      <c r="AG1204" s="55"/>
      <c r="AH1204" s="55"/>
      <c r="AI1204" s="55"/>
      <c r="AJ1204" s="55"/>
      <c r="AK1204" s="55"/>
      <c r="AL1204" s="55"/>
      <c r="AM1204" s="55"/>
      <c r="AN1204" s="55"/>
      <c r="AO1204" s="55"/>
      <c r="AP1204" s="55"/>
      <c r="AQ1204" s="55"/>
      <c r="AR1204" s="55"/>
      <c r="AS1204" s="55"/>
      <c r="AT1204" s="55"/>
      <c r="AU1204" s="55"/>
      <c r="AV1204" s="55"/>
      <c r="AW1204" s="55"/>
      <c r="AX1204" s="55"/>
      <c r="AY1204" s="55"/>
      <c r="AZ1204" s="55"/>
      <c r="BA1204" s="55"/>
      <c r="BB1204" s="55"/>
      <c r="BC1204" s="55"/>
      <c r="BD1204" s="55"/>
      <c r="BE1204" s="55"/>
      <c r="BF1204" s="55"/>
      <c r="BG1204" s="55"/>
      <c r="BH1204" s="55"/>
      <c r="BI1204" s="55"/>
      <c r="BJ1204" s="55"/>
      <c r="BK1204" s="55"/>
      <c r="BL1204" s="55"/>
      <c r="BM1204" s="55"/>
      <c r="BN1204" s="55"/>
      <c r="BO1204" s="55"/>
      <c r="BP1204" s="55"/>
      <c r="BQ1204" s="55"/>
      <c r="BR1204" s="55"/>
    </row>
    <row r="1205" spans="3:70" x14ac:dyDescent="0.4">
      <c r="C1205" s="55"/>
      <c r="D1205" s="55"/>
      <c r="E1205" s="55"/>
      <c r="F1205" s="55"/>
      <c r="G1205" s="55"/>
      <c r="H1205" s="55"/>
      <c r="I1205" s="55"/>
      <c r="J1205" s="55"/>
      <c r="K1205" s="55"/>
      <c r="L1205" s="55"/>
      <c r="M1205" s="55"/>
      <c r="N1205" s="55"/>
      <c r="O1205" s="55"/>
      <c r="P1205" s="55"/>
      <c r="Q1205" s="55"/>
      <c r="R1205" s="55"/>
      <c r="S1205" s="55"/>
      <c r="T1205" s="55"/>
      <c r="U1205" s="55"/>
      <c r="V1205" s="55"/>
      <c r="W1205" s="55"/>
      <c r="X1205" s="55"/>
      <c r="Y1205" s="55"/>
      <c r="Z1205" s="55"/>
      <c r="AA1205" s="55"/>
      <c r="AB1205" s="55"/>
      <c r="AC1205" s="55"/>
      <c r="AD1205" s="55"/>
      <c r="AE1205" s="55"/>
      <c r="AF1205" s="55"/>
      <c r="AG1205" s="55"/>
      <c r="AH1205" s="55"/>
      <c r="AI1205" s="55"/>
      <c r="AJ1205" s="55"/>
      <c r="AK1205" s="55"/>
      <c r="AL1205" s="55"/>
      <c r="AM1205" s="55"/>
      <c r="AN1205" s="55"/>
      <c r="AO1205" s="55"/>
      <c r="AP1205" s="55"/>
      <c r="AQ1205" s="55"/>
      <c r="AR1205" s="55"/>
      <c r="AS1205" s="55"/>
      <c r="AT1205" s="55"/>
      <c r="AU1205" s="55"/>
      <c r="AV1205" s="55"/>
      <c r="AW1205" s="55"/>
      <c r="AX1205" s="55"/>
      <c r="AY1205" s="55"/>
      <c r="AZ1205" s="55"/>
      <c r="BA1205" s="55"/>
      <c r="BB1205" s="55"/>
      <c r="BC1205" s="55"/>
      <c r="BD1205" s="55"/>
      <c r="BE1205" s="55"/>
      <c r="BF1205" s="55"/>
      <c r="BG1205" s="55"/>
      <c r="BH1205" s="55"/>
      <c r="BI1205" s="55"/>
      <c r="BJ1205" s="55"/>
      <c r="BK1205" s="55"/>
      <c r="BL1205" s="55"/>
      <c r="BM1205" s="55"/>
      <c r="BN1205" s="55"/>
      <c r="BO1205" s="55"/>
      <c r="BP1205" s="55"/>
      <c r="BQ1205" s="55"/>
      <c r="BR1205" s="55"/>
    </row>
    <row r="1206" spans="3:70" x14ac:dyDescent="0.4">
      <c r="C1206" s="55"/>
      <c r="D1206" s="55"/>
      <c r="E1206" s="55"/>
      <c r="F1206" s="55"/>
      <c r="G1206" s="55"/>
      <c r="H1206" s="55"/>
      <c r="I1206" s="55"/>
      <c r="J1206" s="55"/>
      <c r="K1206" s="55"/>
      <c r="L1206" s="55"/>
      <c r="M1206" s="55"/>
      <c r="N1206" s="55"/>
      <c r="O1206" s="55"/>
      <c r="P1206" s="55"/>
      <c r="Q1206" s="55"/>
      <c r="R1206" s="55"/>
      <c r="S1206" s="55"/>
      <c r="T1206" s="55"/>
      <c r="U1206" s="55"/>
      <c r="V1206" s="55"/>
      <c r="W1206" s="55"/>
      <c r="X1206" s="55"/>
      <c r="Y1206" s="55"/>
      <c r="Z1206" s="55"/>
      <c r="AA1206" s="55"/>
      <c r="AB1206" s="55"/>
      <c r="AC1206" s="55"/>
      <c r="AD1206" s="55"/>
      <c r="AE1206" s="55"/>
      <c r="AF1206" s="55"/>
      <c r="AG1206" s="55"/>
      <c r="AH1206" s="55"/>
      <c r="AI1206" s="55"/>
      <c r="AJ1206" s="55"/>
      <c r="AK1206" s="55"/>
      <c r="AL1206" s="55"/>
      <c r="AM1206" s="55"/>
      <c r="AN1206" s="55"/>
      <c r="AO1206" s="55"/>
      <c r="AP1206" s="55"/>
      <c r="AQ1206" s="55"/>
      <c r="AR1206" s="55"/>
      <c r="AS1206" s="55"/>
      <c r="AT1206" s="55"/>
      <c r="AU1206" s="55"/>
      <c r="AV1206" s="55"/>
      <c r="AW1206" s="55"/>
      <c r="AX1206" s="55"/>
      <c r="AY1206" s="55"/>
      <c r="AZ1206" s="55"/>
      <c r="BA1206" s="55"/>
      <c r="BB1206" s="55"/>
      <c r="BC1206" s="55"/>
      <c r="BD1206" s="55"/>
      <c r="BE1206" s="55"/>
      <c r="BF1206" s="55"/>
      <c r="BG1206" s="55"/>
      <c r="BH1206" s="55"/>
      <c r="BI1206" s="55"/>
      <c r="BJ1206" s="55"/>
      <c r="BK1206" s="55"/>
      <c r="BL1206" s="55"/>
      <c r="BM1206" s="55"/>
      <c r="BN1206" s="55"/>
      <c r="BO1206" s="55"/>
      <c r="BP1206" s="55"/>
      <c r="BQ1206" s="55"/>
      <c r="BR1206" s="55"/>
    </row>
    <row r="1207" spans="3:70" x14ac:dyDescent="0.4">
      <c r="C1207" s="55"/>
      <c r="D1207" s="55"/>
      <c r="E1207" s="55"/>
      <c r="F1207" s="55"/>
      <c r="G1207" s="55"/>
      <c r="H1207" s="55"/>
      <c r="I1207" s="55"/>
      <c r="J1207" s="55"/>
      <c r="K1207" s="55"/>
      <c r="L1207" s="55"/>
      <c r="M1207" s="55"/>
      <c r="N1207" s="55"/>
      <c r="O1207" s="55"/>
      <c r="P1207" s="55"/>
      <c r="Q1207" s="55"/>
      <c r="R1207" s="55"/>
      <c r="S1207" s="55"/>
      <c r="T1207" s="55"/>
      <c r="U1207" s="55"/>
      <c r="V1207" s="55"/>
      <c r="W1207" s="55"/>
      <c r="X1207" s="55"/>
      <c r="Y1207" s="55"/>
      <c r="Z1207" s="55"/>
      <c r="AA1207" s="55"/>
      <c r="AB1207" s="55"/>
      <c r="AC1207" s="55"/>
      <c r="AD1207" s="55"/>
      <c r="AE1207" s="55"/>
      <c r="AF1207" s="55"/>
      <c r="AG1207" s="55"/>
      <c r="AH1207" s="55"/>
      <c r="AI1207" s="55"/>
      <c r="AJ1207" s="55"/>
      <c r="AK1207" s="55"/>
      <c r="AL1207" s="55"/>
      <c r="AM1207" s="55"/>
      <c r="AN1207" s="55"/>
      <c r="AO1207" s="55"/>
      <c r="AP1207" s="55"/>
      <c r="AQ1207" s="55"/>
      <c r="AR1207" s="55"/>
      <c r="AS1207" s="55"/>
      <c r="AT1207" s="55"/>
      <c r="AU1207" s="55"/>
      <c r="AV1207" s="55"/>
      <c r="AW1207" s="55"/>
      <c r="AX1207" s="55"/>
      <c r="AY1207" s="55"/>
      <c r="AZ1207" s="55"/>
      <c r="BA1207" s="55"/>
      <c r="BB1207" s="55"/>
      <c r="BC1207" s="55"/>
      <c r="BD1207" s="55"/>
      <c r="BE1207" s="55"/>
      <c r="BF1207" s="55"/>
      <c r="BG1207" s="55"/>
      <c r="BH1207" s="55"/>
      <c r="BI1207" s="55"/>
      <c r="BJ1207" s="55"/>
      <c r="BK1207" s="55"/>
      <c r="BL1207" s="55"/>
      <c r="BM1207" s="55"/>
      <c r="BN1207" s="55"/>
      <c r="BO1207" s="55"/>
      <c r="BP1207" s="55"/>
      <c r="BQ1207" s="55"/>
      <c r="BR1207" s="55"/>
    </row>
    <row r="1208" spans="3:70" x14ac:dyDescent="0.4">
      <c r="C1208" s="55"/>
      <c r="D1208" s="55"/>
      <c r="E1208" s="55"/>
      <c r="F1208" s="55"/>
      <c r="G1208" s="55"/>
      <c r="H1208" s="55"/>
      <c r="I1208" s="55"/>
      <c r="J1208" s="55"/>
      <c r="K1208" s="55"/>
      <c r="L1208" s="55"/>
      <c r="M1208" s="55"/>
      <c r="N1208" s="55"/>
      <c r="O1208" s="55"/>
      <c r="P1208" s="55"/>
      <c r="Q1208" s="55"/>
      <c r="R1208" s="55"/>
      <c r="S1208" s="55"/>
      <c r="T1208" s="55"/>
      <c r="U1208" s="55"/>
      <c r="V1208" s="55"/>
      <c r="W1208" s="55"/>
      <c r="X1208" s="55"/>
      <c r="Y1208" s="55"/>
      <c r="Z1208" s="55"/>
      <c r="AA1208" s="55"/>
      <c r="AB1208" s="55"/>
      <c r="AC1208" s="55"/>
      <c r="AD1208" s="55"/>
      <c r="AE1208" s="55"/>
      <c r="AF1208" s="55"/>
      <c r="AG1208" s="55"/>
      <c r="AH1208" s="55"/>
      <c r="AI1208" s="55"/>
      <c r="AJ1208" s="55"/>
      <c r="AK1208" s="55"/>
      <c r="AL1208" s="55"/>
      <c r="AM1208" s="55"/>
      <c r="AN1208" s="55"/>
      <c r="AO1208" s="55"/>
      <c r="AP1208" s="55"/>
      <c r="AQ1208" s="55"/>
      <c r="AR1208" s="55"/>
      <c r="AS1208" s="55"/>
      <c r="AT1208" s="55"/>
      <c r="AU1208" s="55"/>
      <c r="AV1208" s="55"/>
      <c r="AW1208" s="55"/>
      <c r="AX1208" s="55"/>
      <c r="AY1208" s="55"/>
      <c r="AZ1208" s="55"/>
      <c r="BA1208" s="55"/>
      <c r="BB1208" s="55"/>
      <c r="BC1208" s="55"/>
      <c r="BD1208" s="55"/>
      <c r="BE1208" s="55"/>
      <c r="BF1208" s="55"/>
      <c r="BG1208" s="55"/>
      <c r="BH1208" s="55"/>
      <c r="BI1208" s="55"/>
      <c r="BJ1208" s="55"/>
      <c r="BK1208" s="55"/>
      <c r="BL1208" s="55"/>
      <c r="BM1208" s="55"/>
      <c r="BN1208" s="55"/>
      <c r="BO1208" s="55"/>
      <c r="BP1208" s="55"/>
      <c r="BQ1208" s="55"/>
      <c r="BR1208" s="55"/>
    </row>
    <row r="1209" spans="3:70" x14ac:dyDescent="0.4">
      <c r="C1209" s="55"/>
      <c r="D1209" s="55"/>
      <c r="E1209" s="55"/>
      <c r="F1209" s="55"/>
      <c r="G1209" s="55"/>
      <c r="H1209" s="55"/>
      <c r="I1209" s="55"/>
      <c r="J1209" s="55"/>
      <c r="K1209" s="55"/>
      <c r="L1209" s="55"/>
      <c r="M1209" s="55"/>
      <c r="N1209" s="55"/>
      <c r="O1209" s="55"/>
      <c r="P1209" s="55"/>
      <c r="Q1209" s="55"/>
      <c r="R1209" s="55"/>
      <c r="S1209" s="55"/>
      <c r="T1209" s="55"/>
      <c r="U1209" s="55"/>
      <c r="V1209" s="55"/>
      <c r="W1209" s="55"/>
      <c r="X1209" s="55"/>
      <c r="Y1209" s="55"/>
      <c r="Z1209" s="55"/>
      <c r="AA1209" s="55"/>
      <c r="AB1209" s="55"/>
      <c r="AC1209" s="55"/>
      <c r="AD1209" s="55"/>
      <c r="AE1209" s="55"/>
      <c r="AF1209" s="55"/>
      <c r="AG1209" s="55"/>
      <c r="AH1209" s="55"/>
      <c r="AI1209" s="55"/>
      <c r="AJ1209" s="55"/>
      <c r="AK1209" s="55"/>
      <c r="AL1209" s="55"/>
      <c r="AM1209" s="55"/>
      <c r="AN1209" s="55"/>
      <c r="AO1209" s="55"/>
      <c r="AP1209" s="55"/>
      <c r="AQ1209" s="55"/>
      <c r="AR1209" s="55"/>
      <c r="AS1209" s="55"/>
      <c r="AT1209" s="55"/>
      <c r="AU1209" s="55"/>
      <c r="AV1209" s="55"/>
      <c r="AW1209" s="55"/>
      <c r="AX1209" s="55"/>
      <c r="AY1209" s="55"/>
      <c r="AZ1209" s="55"/>
      <c r="BA1209" s="55"/>
      <c r="BB1209" s="55"/>
      <c r="BC1209" s="55"/>
      <c r="BD1209" s="55"/>
      <c r="BE1209" s="55"/>
      <c r="BF1209" s="55"/>
      <c r="BG1209" s="55"/>
      <c r="BH1209" s="55"/>
      <c r="BI1209" s="55"/>
      <c r="BJ1209" s="55"/>
      <c r="BK1209" s="55"/>
      <c r="BL1209" s="55"/>
      <c r="BM1209" s="55"/>
      <c r="BN1209" s="55"/>
      <c r="BO1209" s="55"/>
      <c r="BP1209" s="55"/>
      <c r="BQ1209" s="55"/>
      <c r="BR1209" s="55"/>
    </row>
    <row r="1210" spans="3:70" x14ac:dyDescent="0.4">
      <c r="C1210" s="55"/>
      <c r="D1210" s="55"/>
      <c r="E1210" s="55"/>
      <c r="F1210" s="55"/>
      <c r="G1210" s="55"/>
      <c r="H1210" s="55"/>
      <c r="I1210" s="55"/>
      <c r="J1210" s="55"/>
      <c r="K1210" s="55"/>
      <c r="L1210" s="55"/>
      <c r="M1210" s="55"/>
      <c r="N1210" s="55"/>
      <c r="O1210" s="55"/>
      <c r="P1210" s="55"/>
      <c r="Q1210" s="55"/>
      <c r="R1210" s="55"/>
      <c r="S1210" s="55"/>
      <c r="T1210" s="55"/>
      <c r="U1210" s="55"/>
      <c r="V1210" s="55"/>
      <c r="W1210" s="55"/>
      <c r="X1210" s="55"/>
      <c r="Y1210" s="55"/>
      <c r="Z1210" s="55"/>
      <c r="AA1210" s="55"/>
      <c r="AB1210" s="55"/>
      <c r="AC1210" s="55"/>
      <c r="AD1210" s="55"/>
      <c r="AE1210" s="55"/>
      <c r="AF1210" s="55"/>
      <c r="AG1210" s="55"/>
      <c r="AH1210" s="55"/>
      <c r="AI1210" s="55"/>
      <c r="AJ1210" s="55"/>
      <c r="AK1210" s="55"/>
      <c r="AL1210" s="55"/>
      <c r="AM1210" s="55"/>
      <c r="AN1210" s="55"/>
      <c r="AO1210" s="55"/>
      <c r="AP1210" s="55"/>
      <c r="AQ1210" s="55"/>
      <c r="AR1210" s="55"/>
      <c r="AS1210" s="55"/>
      <c r="AT1210" s="55"/>
      <c r="AU1210" s="55"/>
      <c r="AV1210" s="55"/>
      <c r="AW1210" s="55"/>
      <c r="AX1210" s="55"/>
      <c r="AY1210" s="55"/>
      <c r="AZ1210" s="55"/>
      <c r="BA1210" s="55"/>
      <c r="BB1210" s="55"/>
      <c r="BC1210" s="55"/>
      <c r="BD1210" s="55"/>
      <c r="BE1210" s="55"/>
      <c r="BF1210" s="55"/>
      <c r="BG1210" s="55"/>
      <c r="BH1210" s="55"/>
      <c r="BI1210" s="55"/>
      <c r="BJ1210" s="55"/>
      <c r="BK1210" s="55"/>
      <c r="BL1210" s="55"/>
      <c r="BM1210" s="55"/>
      <c r="BN1210" s="55"/>
      <c r="BO1210" s="55"/>
      <c r="BP1210" s="55"/>
      <c r="BQ1210" s="55"/>
      <c r="BR1210" s="55"/>
    </row>
    <row r="1211" spans="3:70" x14ac:dyDescent="0.4">
      <c r="C1211" s="55"/>
      <c r="D1211" s="55"/>
      <c r="E1211" s="55"/>
      <c r="F1211" s="55"/>
      <c r="G1211" s="55"/>
      <c r="H1211" s="55"/>
      <c r="I1211" s="55"/>
      <c r="J1211" s="55"/>
      <c r="K1211" s="55"/>
      <c r="L1211" s="55"/>
      <c r="M1211" s="55"/>
      <c r="N1211" s="55"/>
      <c r="O1211" s="55"/>
      <c r="P1211" s="55"/>
      <c r="Q1211" s="55"/>
      <c r="R1211" s="55"/>
      <c r="S1211" s="55"/>
      <c r="T1211" s="55"/>
      <c r="U1211" s="55"/>
      <c r="V1211" s="55"/>
      <c r="W1211" s="55"/>
      <c r="X1211" s="55"/>
      <c r="Y1211" s="55"/>
      <c r="Z1211" s="55"/>
      <c r="AA1211" s="55"/>
      <c r="AB1211" s="55"/>
      <c r="AC1211" s="55"/>
      <c r="AD1211" s="55"/>
      <c r="AE1211" s="55"/>
      <c r="AF1211" s="55"/>
      <c r="AG1211" s="55"/>
      <c r="AH1211" s="55"/>
      <c r="AI1211" s="55"/>
      <c r="AJ1211" s="55"/>
      <c r="AK1211" s="55"/>
      <c r="AL1211" s="55"/>
      <c r="AM1211" s="55"/>
      <c r="AN1211" s="55"/>
      <c r="AO1211" s="55"/>
      <c r="AP1211" s="55"/>
      <c r="AQ1211" s="55"/>
      <c r="AR1211" s="55"/>
      <c r="AS1211" s="55"/>
      <c r="AT1211" s="55"/>
      <c r="AU1211" s="55"/>
      <c r="AV1211" s="55"/>
      <c r="AW1211" s="55"/>
      <c r="AX1211" s="55"/>
      <c r="AY1211" s="55"/>
      <c r="AZ1211" s="55"/>
      <c r="BA1211" s="55"/>
      <c r="BB1211" s="55"/>
      <c r="BC1211" s="55"/>
      <c r="BD1211" s="55"/>
      <c r="BE1211" s="55"/>
      <c r="BF1211" s="55"/>
      <c r="BG1211" s="55"/>
      <c r="BH1211" s="55"/>
      <c r="BI1211" s="55"/>
      <c r="BJ1211" s="55"/>
      <c r="BK1211" s="55"/>
      <c r="BL1211" s="55"/>
      <c r="BM1211" s="55"/>
      <c r="BN1211" s="55"/>
      <c r="BO1211" s="55"/>
      <c r="BP1211" s="55"/>
      <c r="BQ1211" s="55"/>
      <c r="BR1211" s="55"/>
    </row>
    <row r="1212" spans="3:70" x14ac:dyDescent="0.4">
      <c r="C1212" s="55"/>
      <c r="D1212" s="55"/>
      <c r="E1212" s="55"/>
      <c r="F1212" s="55"/>
      <c r="G1212" s="55"/>
      <c r="H1212" s="55"/>
      <c r="I1212" s="55"/>
      <c r="J1212" s="55"/>
      <c r="K1212" s="55"/>
      <c r="L1212" s="55"/>
      <c r="M1212" s="55"/>
      <c r="N1212" s="55"/>
      <c r="O1212" s="55"/>
      <c r="P1212" s="55"/>
      <c r="Q1212" s="55"/>
      <c r="R1212" s="55"/>
      <c r="S1212" s="55"/>
      <c r="T1212" s="55"/>
      <c r="U1212" s="55"/>
      <c r="V1212" s="55"/>
      <c r="W1212" s="55"/>
      <c r="X1212" s="55"/>
      <c r="Y1212" s="55"/>
      <c r="Z1212" s="55"/>
      <c r="AA1212" s="55"/>
      <c r="AB1212" s="55"/>
      <c r="AC1212" s="55"/>
      <c r="AD1212" s="55"/>
      <c r="AE1212" s="55"/>
      <c r="AF1212" s="55"/>
      <c r="AG1212" s="55"/>
      <c r="AH1212" s="55"/>
      <c r="AI1212" s="55"/>
      <c r="AJ1212" s="55"/>
      <c r="AK1212" s="55"/>
      <c r="AL1212" s="55"/>
      <c r="AM1212" s="55"/>
      <c r="AN1212" s="55"/>
      <c r="AO1212" s="55"/>
      <c r="AP1212" s="55"/>
      <c r="AQ1212" s="55"/>
      <c r="AR1212" s="55"/>
      <c r="AS1212" s="55"/>
      <c r="AT1212" s="55"/>
      <c r="AU1212" s="55"/>
      <c r="AV1212" s="55"/>
      <c r="AW1212" s="55"/>
      <c r="AX1212" s="55"/>
      <c r="AY1212" s="55"/>
      <c r="AZ1212" s="55"/>
      <c r="BA1212" s="55"/>
      <c r="BB1212" s="55"/>
      <c r="BC1212" s="55"/>
      <c r="BD1212" s="55"/>
      <c r="BE1212" s="55"/>
      <c r="BF1212" s="55"/>
      <c r="BG1212" s="55"/>
      <c r="BH1212" s="55"/>
      <c r="BI1212" s="55"/>
      <c r="BJ1212" s="55"/>
      <c r="BK1212" s="55"/>
      <c r="BL1212" s="55"/>
      <c r="BM1212" s="55"/>
      <c r="BN1212" s="55"/>
      <c r="BO1212" s="55"/>
      <c r="BP1212" s="55"/>
      <c r="BQ1212" s="55"/>
      <c r="BR1212" s="55"/>
    </row>
    <row r="1213" spans="3:70" x14ac:dyDescent="0.4">
      <c r="C1213" s="55"/>
      <c r="D1213" s="55"/>
      <c r="E1213" s="55"/>
      <c r="F1213" s="55"/>
      <c r="G1213" s="55"/>
      <c r="H1213" s="55"/>
      <c r="I1213" s="55"/>
      <c r="J1213" s="55"/>
      <c r="K1213" s="55"/>
      <c r="L1213" s="55"/>
      <c r="M1213" s="55"/>
      <c r="N1213" s="55"/>
      <c r="O1213" s="55"/>
      <c r="P1213" s="55"/>
      <c r="Q1213" s="55"/>
      <c r="R1213" s="55"/>
      <c r="S1213" s="55"/>
      <c r="T1213" s="55"/>
      <c r="U1213" s="55"/>
      <c r="V1213" s="55"/>
      <c r="W1213" s="55"/>
      <c r="X1213" s="55"/>
      <c r="Y1213" s="55"/>
      <c r="Z1213" s="55"/>
      <c r="AA1213" s="55"/>
      <c r="AB1213" s="55"/>
      <c r="AC1213" s="55"/>
      <c r="AD1213" s="55"/>
      <c r="AE1213" s="55"/>
      <c r="AF1213" s="55"/>
      <c r="AG1213" s="55"/>
      <c r="AH1213" s="55"/>
      <c r="AI1213" s="55"/>
      <c r="AJ1213" s="55"/>
      <c r="AK1213" s="55"/>
      <c r="AL1213" s="55"/>
      <c r="AM1213" s="55"/>
      <c r="AN1213" s="55"/>
      <c r="AO1213" s="55"/>
      <c r="AP1213" s="55"/>
      <c r="AQ1213" s="55"/>
      <c r="AR1213" s="55"/>
      <c r="AS1213" s="55"/>
      <c r="AT1213" s="55"/>
      <c r="AU1213" s="55"/>
      <c r="AV1213" s="55"/>
      <c r="AW1213" s="55"/>
      <c r="AX1213" s="55"/>
      <c r="AY1213" s="55"/>
      <c r="AZ1213" s="55"/>
      <c r="BA1213" s="55"/>
      <c r="BB1213" s="55"/>
      <c r="BC1213" s="55"/>
      <c r="BD1213" s="55"/>
      <c r="BE1213" s="55"/>
      <c r="BF1213" s="55"/>
      <c r="BG1213" s="55"/>
      <c r="BH1213" s="55"/>
      <c r="BI1213" s="55"/>
      <c r="BJ1213" s="55"/>
      <c r="BK1213" s="55"/>
      <c r="BL1213" s="55"/>
      <c r="BM1213" s="55"/>
      <c r="BN1213" s="55"/>
      <c r="BO1213" s="55"/>
      <c r="BP1213" s="55"/>
      <c r="BQ1213" s="55"/>
      <c r="BR1213" s="55"/>
    </row>
    <row r="1214" spans="3:70" x14ac:dyDescent="0.4">
      <c r="C1214" s="55"/>
      <c r="D1214" s="55"/>
      <c r="E1214" s="55"/>
      <c r="F1214" s="55"/>
      <c r="G1214" s="55"/>
      <c r="H1214" s="55"/>
      <c r="I1214" s="55"/>
      <c r="J1214" s="55"/>
      <c r="K1214" s="55"/>
      <c r="L1214" s="55"/>
      <c r="M1214" s="55"/>
      <c r="N1214" s="55"/>
      <c r="O1214" s="55"/>
      <c r="P1214" s="55"/>
      <c r="Q1214" s="55"/>
      <c r="R1214" s="55"/>
      <c r="S1214" s="55"/>
      <c r="T1214" s="55"/>
      <c r="U1214" s="55"/>
      <c r="V1214" s="55"/>
      <c r="W1214" s="55"/>
      <c r="X1214" s="55"/>
      <c r="Y1214" s="55"/>
      <c r="Z1214" s="55"/>
      <c r="AA1214" s="55"/>
      <c r="AB1214" s="55"/>
      <c r="AC1214" s="55"/>
      <c r="AD1214" s="55"/>
      <c r="AE1214" s="55"/>
      <c r="AF1214" s="55"/>
      <c r="AG1214" s="55"/>
      <c r="AH1214" s="55"/>
      <c r="AI1214" s="55"/>
      <c r="AJ1214" s="55"/>
      <c r="AK1214" s="55"/>
      <c r="AL1214" s="55"/>
      <c r="AM1214" s="55"/>
      <c r="AN1214" s="55"/>
      <c r="AO1214" s="55"/>
      <c r="AP1214" s="55"/>
      <c r="AQ1214" s="55"/>
      <c r="AR1214" s="55"/>
      <c r="AS1214" s="55"/>
      <c r="AT1214" s="55"/>
      <c r="AU1214" s="55"/>
      <c r="AV1214" s="55"/>
      <c r="AW1214" s="55"/>
      <c r="AX1214" s="55"/>
      <c r="AY1214" s="55"/>
      <c r="AZ1214" s="55"/>
      <c r="BA1214" s="55"/>
      <c r="BB1214" s="55"/>
      <c r="BC1214" s="55"/>
      <c r="BD1214" s="55"/>
      <c r="BE1214" s="55"/>
      <c r="BF1214" s="55"/>
      <c r="BG1214" s="55"/>
      <c r="BH1214" s="55"/>
      <c r="BI1214" s="55"/>
      <c r="BJ1214" s="55"/>
      <c r="BK1214" s="55"/>
      <c r="BL1214" s="55"/>
      <c r="BM1214" s="55"/>
      <c r="BN1214" s="55"/>
      <c r="BO1214" s="55"/>
      <c r="BP1214" s="55"/>
      <c r="BQ1214" s="55"/>
      <c r="BR1214" s="55"/>
    </row>
    <row r="1215" spans="3:70" x14ac:dyDescent="0.4">
      <c r="C1215" s="55"/>
      <c r="D1215" s="55"/>
      <c r="E1215" s="55"/>
      <c r="F1215" s="55"/>
      <c r="G1215" s="55"/>
      <c r="H1215" s="55"/>
      <c r="I1215" s="55"/>
      <c r="J1215" s="55"/>
      <c r="K1215" s="55"/>
      <c r="L1215" s="55"/>
      <c r="M1215" s="55"/>
      <c r="N1215" s="55"/>
      <c r="O1215" s="55"/>
      <c r="P1215" s="55"/>
      <c r="Q1215" s="55"/>
      <c r="R1215" s="55"/>
      <c r="S1215" s="55"/>
      <c r="T1215" s="55"/>
      <c r="U1215" s="55"/>
      <c r="V1215" s="55"/>
      <c r="W1215" s="55"/>
      <c r="X1215" s="55"/>
      <c r="Y1215" s="55"/>
      <c r="Z1215" s="55"/>
      <c r="AA1215" s="55"/>
      <c r="AB1215" s="55"/>
      <c r="AC1215" s="55"/>
      <c r="AD1215" s="55"/>
      <c r="AE1215" s="55"/>
      <c r="AF1215" s="55"/>
      <c r="AG1215" s="55"/>
      <c r="AH1215" s="55"/>
      <c r="AI1215" s="55"/>
      <c r="AJ1215" s="55"/>
      <c r="AK1215" s="55"/>
      <c r="AL1215" s="55"/>
      <c r="AM1215" s="55"/>
      <c r="AN1215" s="55"/>
      <c r="AO1215" s="55"/>
      <c r="AP1215" s="55"/>
      <c r="AQ1215" s="55"/>
      <c r="AR1215" s="55"/>
      <c r="AS1215" s="55"/>
      <c r="AT1215" s="55"/>
      <c r="AU1215" s="55"/>
      <c r="AV1215" s="55"/>
      <c r="AW1215" s="55"/>
      <c r="AX1215" s="55"/>
      <c r="AY1215" s="55"/>
      <c r="AZ1215" s="55"/>
      <c r="BA1215" s="55"/>
      <c r="BB1215" s="55"/>
      <c r="BC1215" s="55"/>
      <c r="BD1215" s="55"/>
      <c r="BE1215" s="55"/>
      <c r="BF1215" s="55"/>
      <c r="BG1215" s="55"/>
      <c r="BH1215" s="55"/>
      <c r="BI1215" s="55"/>
      <c r="BJ1215" s="55"/>
      <c r="BK1215" s="55"/>
      <c r="BL1215" s="55"/>
      <c r="BM1215" s="55"/>
      <c r="BN1215" s="55"/>
      <c r="BO1215" s="55"/>
      <c r="BP1215" s="55"/>
      <c r="BQ1215" s="55"/>
      <c r="BR1215" s="55"/>
    </row>
    <row r="1216" spans="3:70" x14ac:dyDescent="0.4">
      <c r="C1216" s="55"/>
      <c r="D1216" s="55"/>
      <c r="E1216" s="55"/>
      <c r="F1216" s="55"/>
      <c r="G1216" s="55"/>
      <c r="H1216" s="55"/>
      <c r="I1216" s="55"/>
      <c r="J1216" s="55"/>
      <c r="K1216" s="55"/>
      <c r="L1216" s="55"/>
      <c r="M1216" s="55"/>
      <c r="N1216" s="55"/>
      <c r="O1216" s="55"/>
      <c r="P1216" s="55"/>
      <c r="Q1216" s="55"/>
      <c r="R1216" s="55"/>
      <c r="S1216" s="55"/>
      <c r="T1216" s="55"/>
      <c r="U1216" s="55"/>
      <c r="V1216" s="55"/>
      <c r="W1216" s="55"/>
      <c r="X1216" s="55"/>
      <c r="Y1216" s="55"/>
      <c r="Z1216" s="55"/>
      <c r="AA1216" s="55"/>
      <c r="AB1216" s="55"/>
      <c r="AC1216" s="55"/>
      <c r="AD1216" s="55"/>
      <c r="AE1216" s="55"/>
      <c r="AF1216" s="55"/>
      <c r="AG1216" s="55"/>
      <c r="AH1216" s="55"/>
      <c r="AI1216" s="55"/>
      <c r="AJ1216" s="55"/>
      <c r="AK1216" s="55"/>
      <c r="AL1216" s="55"/>
      <c r="AM1216" s="55"/>
      <c r="AN1216" s="55"/>
      <c r="AO1216" s="55"/>
      <c r="AP1216" s="55"/>
      <c r="AQ1216" s="55"/>
      <c r="AR1216" s="55"/>
      <c r="AS1216" s="55"/>
      <c r="AT1216" s="55"/>
      <c r="AU1216" s="55"/>
      <c r="AV1216" s="55"/>
      <c r="AW1216" s="55"/>
      <c r="AX1216" s="55"/>
      <c r="AY1216" s="55"/>
      <c r="AZ1216" s="55"/>
      <c r="BA1216" s="55"/>
      <c r="BB1216" s="55"/>
      <c r="BC1216" s="55"/>
      <c r="BD1216" s="55"/>
      <c r="BE1216" s="55"/>
      <c r="BF1216" s="55"/>
      <c r="BG1216" s="55"/>
      <c r="BH1216" s="55"/>
      <c r="BI1216" s="55"/>
      <c r="BJ1216" s="55"/>
      <c r="BK1216" s="55"/>
      <c r="BL1216" s="55"/>
      <c r="BM1216" s="55"/>
      <c r="BN1216" s="55"/>
      <c r="BO1216" s="55"/>
      <c r="BP1216" s="55"/>
      <c r="BQ1216" s="55"/>
      <c r="BR1216" s="55"/>
    </row>
    <row r="1217" spans="3:70" x14ac:dyDescent="0.4">
      <c r="C1217" s="55"/>
      <c r="D1217" s="55"/>
      <c r="E1217" s="55"/>
      <c r="F1217" s="55"/>
      <c r="G1217" s="55"/>
      <c r="H1217" s="55"/>
      <c r="I1217" s="55"/>
      <c r="J1217" s="55"/>
      <c r="K1217" s="55"/>
      <c r="L1217" s="55"/>
      <c r="M1217" s="55"/>
      <c r="N1217" s="55"/>
      <c r="O1217" s="55"/>
      <c r="P1217" s="55"/>
      <c r="Q1217" s="55"/>
      <c r="R1217" s="55"/>
      <c r="S1217" s="55"/>
      <c r="T1217" s="55"/>
      <c r="U1217" s="55"/>
      <c r="V1217" s="55"/>
      <c r="W1217" s="55"/>
      <c r="X1217" s="55"/>
      <c r="Y1217" s="55"/>
      <c r="Z1217" s="55"/>
      <c r="AA1217" s="55"/>
      <c r="AB1217" s="55"/>
      <c r="AC1217" s="55"/>
      <c r="AD1217" s="55"/>
      <c r="AE1217" s="55"/>
      <c r="AF1217" s="55"/>
      <c r="AG1217" s="55"/>
      <c r="AH1217" s="55"/>
      <c r="AI1217" s="55"/>
      <c r="AJ1217" s="55"/>
      <c r="AK1217" s="55"/>
      <c r="AL1217" s="55"/>
      <c r="AM1217" s="55"/>
      <c r="AN1217" s="55"/>
      <c r="AO1217" s="55"/>
      <c r="AP1217" s="55"/>
      <c r="AQ1217" s="55"/>
      <c r="AR1217" s="55"/>
      <c r="AS1217" s="55"/>
      <c r="AT1217" s="55"/>
      <c r="AU1217" s="55"/>
      <c r="AV1217" s="55"/>
      <c r="AW1217" s="55"/>
      <c r="AX1217" s="55"/>
      <c r="AY1217" s="55"/>
      <c r="AZ1217" s="55"/>
      <c r="BA1217" s="55"/>
      <c r="BB1217" s="55"/>
      <c r="BC1217" s="55"/>
      <c r="BD1217" s="55"/>
      <c r="BE1217" s="55"/>
      <c r="BF1217" s="55"/>
      <c r="BG1217" s="55"/>
      <c r="BH1217" s="55"/>
      <c r="BI1217" s="55"/>
      <c r="BJ1217" s="55"/>
      <c r="BK1217" s="55"/>
      <c r="BL1217" s="55"/>
      <c r="BM1217" s="55"/>
      <c r="BN1217" s="55"/>
      <c r="BO1217" s="55"/>
      <c r="BP1217" s="55"/>
      <c r="BQ1217" s="55"/>
      <c r="BR1217" s="55"/>
    </row>
    <row r="1218" spans="3:70" x14ac:dyDescent="0.4">
      <c r="C1218" s="55"/>
      <c r="D1218" s="55"/>
      <c r="E1218" s="55"/>
      <c r="F1218" s="55"/>
      <c r="G1218" s="55"/>
      <c r="H1218" s="55"/>
      <c r="I1218" s="55"/>
      <c r="J1218" s="55"/>
      <c r="K1218" s="55"/>
      <c r="L1218" s="55"/>
      <c r="M1218" s="55"/>
      <c r="N1218" s="55"/>
      <c r="O1218" s="55"/>
      <c r="P1218" s="55"/>
      <c r="Q1218" s="55"/>
      <c r="R1218" s="55"/>
      <c r="S1218" s="55"/>
      <c r="T1218" s="55"/>
      <c r="U1218" s="55"/>
      <c r="V1218" s="55"/>
      <c r="W1218" s="55"/>
      <c r="X1218" s="55"/>
      <c r="Y1218" s="55"/>
      <c r="Z1218" s="55"/>
      <c r="AA1218" s="55"/>
      <c r="AB1218" s="55"/>
      <c r="AC1218" s="55"/>
      <c r="AD1218" s="55"/>
      <c r="AE1218" s="55"/>
      <c r="AF1218" s="55"/>
      <c r="AG1218" s="55"/>
      <c r="AH1218" s="55"/>
      <c r="AI1218" s="55"/>
      <c r="AJ1218" s="55"/>
      <c r="AK1218" s="55"/>
      <c r="AL1218" s="55"/>
      <c r="AM1218" s="55"/>
      <c r="AN1218" s="55"/>
      <c r="AO1218" s="55"/>
      <c r="AP1218" s="55"/>
      <c r="AQ1218" s="55"/>
      <c r="AR1218" s="55"/>
      <c r="AS1218" s="55"/>
      <c r="AT1218" s="55"/>
      <c r="AU1218" s="55"/>
      <c r="AV1218" s="55"/>
      <c r="AW1218" s="55"/>
      <c r="AX1218" s="55"/>
      <c r="AY1218" s="55"/>
      <c r="AZ1218" s="55"/>
      <c r="BA1218" s="55"/>
      <c r="BB1218" s="55"/>
      <c r="BC1218" s="55"/>
      <c r="BD1218" s="55"/>
      <c r="BE1218" s="55"/>
      <c r="BF1218" s="55"/>
      <c r="BG1218" s="55"/>
      <c r="BH1218" s="55"/>
      <c r="BI1218" s="55"/>
      <c r="BJ1218" s="55"/>
      <c r="BK1218" s="55"/>
      <c r="BL1218" s="55"/>
      <c r="BM1218" s="55"/>
      <c r="BN1218" s="55"/>
      <c r="BO1218" s="55"/>
      <c r="BP1218" s="55"/>
      <c r="BQ1218" s="55"/>
      <c r="BR1218" s="55"/>
    </row>
    <row r="1219" spans="3:70" x14ac:dyDescent="0.4">
      <c r="C1219" s="55"/>
      <c r="D1219" s="55"/>
      <c r="E1219" s="55"/>
      <c r="F1219" s="55"/>
      <c r="G1219" s="55"/>
      <c r="H1219" s="55"/>
      <c r="I1219" s="55"/>
      <c r="J1219" s="55"/>
      <c r="K1219" s="55"/>
      <c r="L1219" s="55"/>
      <c r="M1219" s="55"/>
      <c r="N1219" s="55"/>
      <c r="O1219" s="55"/>
      <c r="P1219" s="55"/>
      <c r="Q1219" s="55"/>
      <c r="R1219" s="55"/>
      <c r="S1219" s="55"/>
      <c r="T1219" s="55"/>
      <c r="U1219" s="55"/>
      <c r="V1219" s="55"/>
      <c r="W1219" s="55"/>
      <c r="X1219" s="55"/>
      <c r="Y1219" s="55"/>
      <c r="Z1219" s="55"/>
      <c r="AA1219" s="55"/>
      <c r="AB1219" s="55"/>
      <c r="AC1219" s="55"/>
      <c r="AD1219" s="55"/>
      <c r="AE1219" s="55"/>
      <c r="AF1219" s="55"/>
      <c r="AG1219" s="55"/>
      <c r="AH1219" s="55"/>
      <c r="AI1219" s="55"/>
      <c r="AJ1219" s="55"/>
      <c r="AK1219" s="55"/>
      <c r="AL1219" s="55"/>
      <c r="AM1219" s="55"/>
      <c r="AN1219" s="55"/>
      <c r="AO1219" s="55"/>
      <c r="AP1219" s="55"/>
      <c r="AQ1219" s="55"/>
      <c r="AR1219" s="55"/>
      <c r="AS1219" s="55"/>
      <c r="AT1219" s="55"/>
      <c r="AU1219" s="55"/>
      <c r="AV1219" s="55"/>
      <c r="AW1219" s="55"/>
      <c r="AX1219" s="55"/>
      <c r="AY1219" s="55"/>
      <c r="AZ1219" s="55"/>
      <c r="BA1219" s="55"/>
      <c r="BB1219" s="55"/>
      <c r="BC1219" s="55"/>
      <c r="BD1219" s="55"/>
      <c r="BE1219" s="55"/>
      <c r="BF1219" s="55"/>
      <c r="BG1219" s="55"/>
      <c r="BH1219" s="55"/>
      <c r="BI1219" s="55"/>
      <c r="BJ1219" s="55"/>
      <c r="BK1219" s="55"/>
      <c r="BL1219" s="55"/>
      <c r="BM1219" s="55"/>
      <c r="BN1219" s="55"/>
      <c r="BO1219" s="55"/>
      <c r="BP1219" s="55"/>
      <c r="BQ1219" s="55"/>
      <c r="BR1219" s="55"/>
    </row>
    <row r="1220" spans="3:70" x14ac:dyDescent="0.4">
      <c r="C1220" s="55"/>
      <c r="D1220" s="55"/>
      <c r="E1220" s="55"/>
      <c r="F1220" s="55"/>
      <c r="G1220" s="55"/>
      <c r="H1220" s="55"/>
      <c r="I1220" s="55"/>
      <c r="J1220" s="55"/>
      <c r="K1220" s="55"/>
      <c r="L1220" s="55"/>
      <c r="M1220" s="55"/>
      <c r="N1220" s="55"/>
      <c r="O1220" s="55"/>
      <c r="P1220" s="55"/>
      <c r="Q1220" s="55"/>
      <c r="R1220" s="55"/>
      <c r="S1220" s="55"/>
      <c r="T1220" s="55"/>
      <c r="U1220" s="55"/>
      <c r="V1220" s="55"/>
      <c r="W1220" s="55"/>
      <c r="X1220" s="55"/>
      <c r="Y1220" s="55"/>
      <c r="Z1220" s="55"/>
      <c r="AA1220" s="55"/>
      <c r="AB1220" s="55"/>
      <c r="AC1220" s="55"/>
      <c r="AD1220" s="55"/>
      <c r="AE1220" s="55"/>
      <c r="AF1220" s="55"/>
      <c r="AG1220" s="55"/>
      <c r="AH1220" s="55"/>
      <c r="AI1220" s="55"/>
      <c r="AJ1220" s="55"/>
      <c r="AK1220" s="55"/>
      <c r="AL1220" s="55"/>
      <c r="AM1220" s="55"/>
      <c r="AN1220" s="55"/>
      <c r="AO1220" s="55"/>
      <c r="AP1220" s="55"/>
      <c r="AQ1220" s="55"/>
      <c r="AR1220" s="55"/>
      <c r="AS1220" s="55"/>
      <c r="AT1220" s="55"/>
      <c r="AU1220" s="55"/>
      <c r="AV1220" s="55"/>
      <c r="AW1220" s="55"/>
      <c r="AX1220" s="55"/>
      <c r="AY1220" s="55"/>
      <c r="AZ1220" s="55"/>
      <c r="BA1220" s="55"/>
      <c r="BB1220" s="55"/>
      <c r="BC1220" s="55"/>
      <c r="BD1220" s="55"/>
      <c r="BE1220" s="55"/>
      <c r="BF1220" s="55"/>
      <c r="BG1220" s="55"/>
      <c r="BH1220" s="55"/>
      <c r="BI1220" s="55"/>
      <c r="BJ1220" s="55"/>
      <c r="BK1220" s="55"/>
      <c r="BL1220" s="55"/>
      <c r="BM1220" s="55"/>
      <c r="BN1220" s="55"/>
      <c r="BO1220" s="55"/>
      <c r="BP1220" s="55"/>
      <c r="BQ1220" s="55"/>
      <c r="BR1220" s="55"/>
    </row>
    <row r="1221" spans="3:70" x14ac:dyDescent="0.4">
      <c r="C1221" s="55"/>
      <c r="D1221" s="55"/>
      <c r="E1221" s="55"/>
      <c r="F1221" s="55"/>
      <c r="G1221" s="55"/>
      <c r="H1221" s="55"/>
      <c r="I1221" s="55"/>
      <c r="J1221" s="55"/>
      <c r="K1221" s="55"/>
      <c r="L1221" s="55"/>
      <c r="M1221" s="55"/>
      <c r="N1221" s="55"/>
      <c r="O1221" s="55"/>
      <c r="P1221" s="55"/>
      <c r="Q1221" s="55"/>
      <c r="R1221" s="55"/>
      <c r="S1221" s="55"/>
      <c r="T1221" s="55"/>
      <c r="U1221" s="55"/>
      <c r="V1221" s="55"/>
      <c r="W1221" s="55"/>
      <c r="X1221" s="55"/>
      <c r="Y1221" s="55"/>
      <c r="Z1221" s="55"/>
      <c r="AA1221" s="55"/>
      <c r="AB1221" s="55"/>
      <c r="AC1221" s="55"/>
      <c r="AD1221" s="55"/>
      <c r="AE1221" s="55"/>
      <c r="AF1221" s="55"/>
      <c r="AG1221" s="55"/>
      <c r="AH1221" s="55"/>
      <c r="AI1221" s="55"/>
      <c r="AJ1221" s="55"/>
      <c r="AK1221" s="55"/>
      <c r="AL1221" s="55"/>
      <c r="AM1221" s="55"/>
      <c r="AN1221" s="55"/>
      <c r="AO1221" s="55"/>
      <c r="AP1221" s="55"/>
      <c r="AQ1221" s="55"/>
      <c r="AR1221" s="55"/>
      <c r="AS1221" s="55"/>
      <c r="AT1221" s="55"/>
      <c r="AU1221" s="55"/>
      <c r="AV1221" s="55"/>
      <c r="AW1221" s="55"/>
      <c r="AX1221" s="55"/>
      <c r="AY1221" s="55"/>
      <c r="AZ1221" s="55"/>
      <c r="BA1221" s="55"/>
      <c r="BB1221" s="55"/>
      <c r="BC1221" s="55"/>
      <c r="BD1221" s="55"/>
      <c r="BE1221" s="55"/>
      <c r="BF1221" s="55"/>
      <c r="BG1221" s="55"/>
      <c r="BH1221" s="55"/>
      <c r="BI1221" s="55"/>
      <c r="BJ1221" s="55"/>
      <c r="BK1221" s="55"/>
      <c r="BL1221" s="55"/>
      <c r="BM1221" s="55"/>
      <c r="BN1221" s="55"/>
      <c r="BO1221" s="55"/>
      <c r="BP1221" s="55"/>
      <c r="BQ1221" s="55"/>
      <c r="BR1221" s="55"/>
    </row>
    <row r="1222" spans="3:70" x14ac:dyDescent="0.4">
      <c r="C1222" s="55"/>
      <c r="D1222" s="55"/>
      <c r="E1222" s="55"/>
      <c r="F1222" s="55"/>
      <c r="G1222" s="55"/>
      <c r="H1222" s="55"/>
      <c r="I1222" s="55"/>
      <c r="J1222" s="55"/>
      <c r="K1222" s="55"/>
      <c r="L1222" s="55"/>
      <c r="M1222" s="55"/>
      <c r="N1222" s="55"/>
      <c r="O1222" s="55"/>
      <c r="P1222" s="55"/>
      <c r="Q1222" s="55"/>
      <c r="R1222" s="55"/>
      <c r="S1222" s="55"/>
      <c r="T1222" s="55"/>
      <c r="U1222" s="55"/>
      <c r="V1222" s="55"/>
      <c r="W1222" s="55"/>
      <c r="X1222" s="55"/>
      <c r="Y1222" s="55"/>
      <c r="Z1222" s="55"/>
      <c r="AA1222" s="55"/>
      <c r="AB1222" s="55"/>
      <c r="AC1222" s="55"/>
      <c r="AD1222" s="55"/>
      <c r="AE1222" s="55"/>
      <c r="AF1222" s="55"/>
      <c r="AG1222" s="55"/>
      <c r="AH1222" s="55"/>
      <c r="AI1222" s="55"/>
      <c r="AJ1222" s="55"/>
      <c r="AK1222" s="55"/>
      <c r="AL1222" s="55"/>
      <c r="AM1222" s="55"/>
      <c r="AN1222" s="55"/>
      <c r="AO1222" s="55"/>
      <c r="AP1222" s="55"/>
      <c r="AQ1222" s="55"/>
      <c r="AR1222" s="55"/>
      <c r="AS1222" s="55"/>
      <c r="AT1222" s="55"/>
      <c r="AU1222" s="55"/>
      <c r="AV1222" s="55"/>
      <c r="AW1222" s="55"/>
      <c r="AX1222" s="55"/>
      <c r="AY1222" s="55"/>
      <c r="AZ1222" s="55"/>
      <c r="BA1222" s="55"/>
      <c r="BB1222" s="55"/>
      <c r="BC1222" s="55"/>
      <c r="BD1222" s="55"/>
      <c r="BE1222" s="55"/>
      <c r="BF1222" s="55"/>
      <c r="BG1222" s="55"/>
      <c r="BH1222" s="55"/>
      <c r="BI1222" s="55"/>
      <c r="BJ1222" s="55"/>
      <c r="BK1222" s="55"/>
      <c r="BL1222" s="55"/>
      <c r="BM1222" s="55"/>
      <c r="BN1222" s="55"/>
      <c r="BO1222" s="55"/>
      <c r="BP1222" s="55"/>
      <c r="BQ1222" s="55"/>
      <c r="BR1222" s="55"/>
    </row>
    <row r="1223" spans="3:70" x14ac:dyDescent="0.4">
      <c r="C1223" s="55"/>
      <c r="D1223" s="55"/>
      <c r="E1223" s="55"/>
      <c r="F1223" s="55"/>
      <c r="G1223" s="55"/>
      <c r="H1223" s="55"/>
      <c r="I1223" s="55"/>
      <c r="J1223" s="55"/>
      <c r="K1223" s="55"/>
      <c r="L1223" s="55"/>
      <c r="M1223" s="55"/>
      <c r="N1223" s="55"/>
      <c r="O1223" s="55"/>
      <c r="P1223" s="55"/>
      <c r="Q1223" s="55"/>
      <c r="R1223" s="55"/>
      <c r="S1223" s="55"/>
      <c r="T1223" s="55"/>
      <c r="U1223" s="55"/>
      <c r="V1223" s="55"/>
      <c r="W1223" s="55"/>
      <c r="X1223" s="55"/>
      <c r="Y1223" s="55"/>
      <c r="Z1223" s="55"/>
      <c r="AA1223" s="55"/>
      <c r="AB1223" s="55"/>
      <c r="AC1223" s="55"/>
      <c r="AD1223" s="55"/>
      <c r="AE1223" s="55"/>
      <c r="AF1223" s="55"/>
      <c r="AG1223" s="55"/>
      <c r="AH1223" s="55"/>
      <c r="AI1223" s="55"/>
      <c r="AJ1223" s="55"/>
      <c r="AK1223" s="55"/>
      <c r="AL1223" s="55"/>
      <c r="AM1223" s="55"/>
      <c r="AN1223" s="55"/>
      <c r="AO1223" s="55"/>
      <c r="AP1223" s="55"/>
      <c r="AQ1223" s="55"/>
      <c r="AR1223" s="55"/>
      <c r="AS1223" s="55"/>
      <c r="AT1223" s="55"/>
      <c r="AU1223" s="55"/>
      <c r="AV1223" s="55"/>
      <c r="AW1223" s="55"/>
      <c r="AX1223" s="55"/>
      <c r="AY1223" s="55"/>
      <c r="AZ1223" s="55"/>
      <c r="BA1223" s="55"/>
      <c r="BB1223" s="55"/>
      <c r="BC1223" s="55"/>
      <c r="BD1223" s="55"/>
      <c r="BE1223" s="55"/>
      <c r="BF1223" s="55"/>
      <c r="BG1223" s="55"/>
      <c r="BH1223" s="55"/>
      <c r="BI1223" s="55"/>
      <c r="BJ1223" s="55"/>
      <c r="BK1223" s="55"/>
      <c r="BL1223" s="55"/>
      <c r="BM1223" s="55"/>
      <c r="BN1223" s="55"/>
      <c r="BO1223" s="55"/>
      <c r="BP1223" s="55"/>
      <c r="BQ1223" s="55"/>
      <c r="BR1223" s="55"/>
    </row>
    <row r="1224" spans="3:70" x14ac:dyDescent="0.4">
      <c r="C1224" s="55"/>
      <c r="D1224" s="55"/>
      <c r="E1224" s="55"/>
      <c r="F1224" s="55"/>
      <c r="G1224" s="55"/>
      <c r="H1224" s="55"/>
      <c r="I1224" s="55"/>
      <c r="J1224" s="55"/>
      <c r="K1224" s="55"/>
      <c r="L1224" s="55"/>
      <c r="M1224" s="55"/>
      <c r="N1224" s="55"/>
      <c r="O1224" s="55"/>
      <c r="P1224" s="55"/>
      <c r="Q1224" s="55"/>
      <c r="R1224" s="55"/>
      <c r="S1224" s="55"/>
      <c r="T1224" s="55"/>
      <c r="U1224" s="55"/>
      <c r="V1224" s="55"/>
      <c r="W1224" s="55"/>
      <c r="X1224" s="55"/>
      <c r="Y1224" s="55"/>
      <c r="Z1224" s="55"/>
      <c r="AA1224" s="55"/>
      <c r="AB1224" s="55"/>
      <c r="AC1224" s="55"/>
      <c r="AD1224" s="55"/>
      <c r="AE1224" s="55"/>
      <c r="AF1224" s="55"/>
      <c r="AG1224" s="55"/>
      <c r="AH1224" s="55"/>
      <c r="AI1224" s="55"/>
      <c r="AJ1224" s="55"/>
      <c r="AK1224" s="55"/>
      <c r="AL1224" s="55"/>
      <c r="AM1224" s="55"/>
      <c r="AN1224" s="55"/>
      <c r="AO1224" s="55"/>
      <c r="AP1224" s="55"/>
      <c r="AQ1224" s="55"/>
      <c r="AR1224" s="55"/>
      <c r="AS1224" s="55"/>
      <c r="AT1224" s="55"/>
      <c r="AU1224" s="55"/>
      <c r="AV1224" s="55"/>
      <c r="AW1224" s="55"/>
      <c r="AX1224" s="55"/>
      <c r="AY1224" s="55"/>
      <c r="AZ1224" s="55"/>
      <c r="BA1224" s="55"/>
      <c r="BB1224" s="55"/>
      <c r="BC1224" s="55"/>
      <c r="BD1224" s="55"/>
      <c r="BE1224" s="55"/>
      <c r="BF1224" s="55"/>
      <c r="BG1224" s="55"/>
      <c r="BH1224" s="55"/>
      <c r="BI1224" s="55"/>
      <c r="BJ1224" s="55"/>
      <c r="BK1224" s="55"/>
      <c r="BL1224" s="55"/>
      <c r="BM1224" s="55"/>
      <c r="BN1224" s="55"/>
      <c r="BO1224" s="55"/>
      <c r="BP1224" s="55"/>
      <c r="BQ1224" s="55"/>
      <c r="BR1224" s="55"/>
    </row>
    <row r="1225" spans="3:70" x14ac:dyDescent="0.4">
      <c r="C1225" s="55"/>
      <c r="D1225" s="55"/>
      <c r="E1225" s="55"/>
      <c r="F1225" s="55"/>
      <c r="G1225" s="55"/>
      <c r="H1225" s="55"/>
      <c r="I1225" s="55"/>
      <c r="J1225" s="55"/>
      <c r="K1225" s="55"/>
      <c r="L1225" s="55"/>
      <c r="M1225" s="55"/>
      <c r="N1225" s="55"/>
      <c r="O1225" s="55"/>
      <c r="P1225" s="55"/>
      <c r="Q1225" s="55"/>
      <c r="R1225" s="55"/>
      <c r="S1225" s="55"/>
      <c r="T1225" s="55"/>
      <c r="U1225" s="55"/>
      <c r="V1225" s="55"/>
      <c r="W1225" s="55"/>
      <c r="X1225" s="55"/>
      <c r="Y1225" s="55"/>
      <c r="Z1225" s="55"/>
      <c r="AA1225" s="55"/>
      <c r="AB1225" s="55"/>
      <c r="AC1225" s="55"/>
      <c r="AD1225" s="55"/>
      <c r="AE1225" s="55"/>
      <c r="AF1225" s="55"/>
      <c r="AG1225" s="55"/>
      <c r="AH1225" s="55"/>
      <c r="AI1225" s="55"/>
      <c r="AJ1225" s="55"/>
      <c r="AK1225" s="55"/>
      <c r="AL1225" s="55"/>
      <c r="AM1225" s="55"/>
      <c r="AN1225" s="55"/>
      <c r="AO1225" s="55"/>
      <c r="AP1225" s="55"/>
      <c r="AQ1225" s="55"/>
      <c r="AR1225" s="55"/>
      <c r="AS1225" s="55"/>
      <c r="AT1225" s="55"/>
      <c r="AU1225" s="55"/>
      <c r="AV1225" s="55"/>
      <c r="AW1225" s="55"/>
      <c r="AX1225" s="55"/>
      <c r="AY1225" s="55"/>
      <c r="AZ1225" s="55"/>
      <c r="BA1225" s="55"/>
      <c r="BB1225" s="55"/>
      <c r="BC1225" s="55"/>
      <c r="BD1225" s="55"/>
      <c r="BE1225" s="55"/>
      <c r="BF1225" s="55"/>
      <c r="BG1225" s="55"/>
      <c r="BH1225" s="55"/>
      <c r="BI1225" s="55"/>
      <c r="BJ1225" s="55"/>
      <c r="BK1225" s="55"/>
      <c r="BL1225" s="55"/>
      <c r="BM1225" s="55"/>
      <c r="BN1225" s="55"/>
      <c r="BO1225" s="55"/>
      <c r="BP1225" s="55"/>
      <c r="BQ1225" s="55"/>
      <c r="BR1225" s="55"/>
    </row>
    <row r="1226" spans="3:70" x14ac:dyDescent="0.4">
      <c r="C1226" s="55"/>
      <c r="D1226" s="55"/>
      <c r="E1226" s="55"/>
      <c r="F1226" s="55"/>
      <c r="G1226" s="55"/>
      <c r="H1226" s="55"/>
      <c r="I1226" s="55"/>
      <c r="J1226" s="55"/>
      <c r="K1226" s="55"/>
      <c r="L1226" s="55"/>
      <c r="M1226" s="55"/>
      <c r="N1226" s="55"/>
      <c r="O1226" s="55"/>
      <c r="P1226" s="55"/>
      <c r="Q1226" s="55"/>
      <c r="R1226" s="55"/>
      <c r="S1226" s="55"/>
      <c r="T1226" s="55"/>
      <c r="U1226" s="55"/>
      <c r="V1226" s="55"/>
      <c r="W1226" s="55"/>
      <c r="X1226" s="55"/>
      <c r="Y1226" s="55"/>
      <c r="Z1226" s="55"/>
      <c r="AA1226" s="55"/>
      <c r="AB1226" s="55"/>
      <c r="AC1226" s="55"/>
      <c r="AD1226" s="55"/>
      <c r="AE1226" s="55"/>
      <c r="AF1226" s="55"/>
      <c r="AG1226" s="55"/>
      <c r="AH1226" s="55"/>
      <c r="AI1226" s="55"/>
      <c r="AJ1226" s="55"/>
      <c r="AK1226" s="55"/>
      <c r="AL1226" s="55"/>
      <c r="AM1226" s="55"/>
      <c r="AN1226" s="55"/>
      <c r="AO1226" s="55"/>
      <c r="AP1226" s="55"/>
      <c r="AQ1226" s="55"/>
      <c r="AR1226" s="55"/>
      <c r="AS1226" s="55"/>
      <c r="AT1226" s="55"/>
      <c r="AU1226" s="55"/>
      <c r="AV1226" s="55"/>
      <c r="AW1226" s="55"/>
      <c r="AX1226" s="55"/>
      <c r="AY1226" s="55"/>
      <c r="AZ1226" s="55"/>
      <c r="BA1226" s="55"/>
      <c r="BB1226" s="55"/>
      <c r="BC1226" s="55"/>
      <c r="BD1226" s="55"/>
      <c r="BE1226" s="55"/>
      <c r="BF1226" s="55"/>
      <c r="BG1226" s="55"/>
      <c r="BH1226" s="55"/>
      <c r="BI1226" s="55"/>
      <c r="BJ1226" s="55"/>
      <c r="BK1226" s="55"/>
      <c r="BL1226" s="55"/>
      <c r="BM1226" s="55"/>
      <c r="BN1226" s="55"/>
      <c r="BO1226" s="55"/>
      <c r="BP1226" s="55"/>
      <c r="BQ1226" s="55"/>
      <c r="BR1226" s="55"/>
    </row>
    <row r="1227" spans="3:70" x14ac:dyDescent="0.4">
      <c r="C1227" s="55"/>
      <c r="D1227" s="55"/>
      <c r="E1227" s="55"/>
      <c r="F1227" s="55"/>
      <c r="G1227" s="55"/>
      <c r="H1227" s="55"/>
      <c r="I1227" s="55"/>
      <c r="J1227" s="55"/>
      <c r="K1227" s="55"/>
      <c r="L1227" s="55"/>
      <c r="M1227" s="55"/>
      <c r="N1227" s="55"/>
      <c r="O1227" s="55"/>
      <c r="P1227" s="55"/>
      <c r="Q1227" s="55"/>
      <c r="R1227" s="55"/>
      <c r="S1227" s="55"/>
      <c r="T1227" s="55"/>
      <c r="U1227" s="55"/>
      <c r="V1227" s="55"/>
      <c r="W1227" s="55"/>
      <c r="X1227" s="55"/>
      <c r="Y1227" s="55"/>
      <c r="Z1227" s="55"/>
      <c r="AA1227" s="55"/>
      <c r="AB1227" s="55"/>
      <c r="AC1227" s="55"/>
      <c r="AD1227" s="55"/>
      <c r="AE1227" s="55"/>
      <c r="AF1227" s="55"/>
      <c r="AG1227" s="55"/>
      <c r="AH1227" s="55"/>
      <c r="AI1227" s="55"/>
      <c r="AJ1227" s="55"/>
      <c r="AK1227" s="55"/>
      <c r="AL1227" s="55"/>
      <c r="AM1227" s="55"/>
      <c r="AN1227" s="55"/>
      <c r="AO1227" s="55"/>
      <c r="AP1227" s="55"/>
      <c r="AQ1227" s="55"/>
      <c r="AR1227" s="55"/>
      <c r="AS1227" s="55"/>
      <c r="AT1227" s="55"/>
      <c r="AU1227" s="55"/>
      <c r="AV1227" s="55"/>
      <c r="AW1227" s="55"/>
      <c r="AX1227" s="55"/>
      <c r="AY1227" s="55"/>
      <c r="AZ1227" s="55"/>
      <c r="BA1227" s="55"/>
      <c r="BB1227" s="55"/>
      <c r="BC1227" s="55"/>
      <c r="BD1227" s="55"/>
      <c r="BE1227" s="55"/>
      <c r="BF1227" s="55"/>
      <c r="BG1227" s="55"/>
      <c r="BH1227" s="55"/>
      <c r="BI1227" s="55"/>
      <c r="BJ1227" s="55"/>
      <c r="BK1227" s="55"/>
      <c r="BL1227" s="55"/>
      <c r="BM1227" s="55"/>
      <c r="BN1227" s="55"/>
      <c r="BO1227" s="55"/>
      <c r="BP1227" s="55"/>
      <c r="BQ1227" s="55"/>
      <c r="BR1227" s="55"/>
    </row>
    <row r="1228" spans="3:70" x14ac:dyDescent="0.4">
      <c r="C1228" s="55"/>
      <c r="D1228" s="55"/>
      <c r="E1228" s="55"/>
      <c r="F1228" s="55"/>
      <c r="G1228" s="55"/>
      <c r="H1228" s="55"/>
      <c r="I1228" s="55"/>
      <c r="J1228" s="55"/>
      <c r="K1228" s="55"/>
      <c r="L1228" s="55"/>
      <c r="M1228" s="55"/>
      <c r="N1228" s="55"/>
      <c r="O1228" s="55"/>
      <c r="P1228" s="55"/>
      <c r="Q1228" s="55"/>
      <c r="R1228" s="55"/>
      <c r="S1228" s="55"/>
      <c r="T1228" s="55"/>
      <c r="U1228" s="55"/>
      <c r="V1228" s="55"/>
      <c r="W1228" s="55"/>
      <c r="X1228" s="55"/>
      <c r="Y1228" s="55"/>
      <c r="Z1228" s="55"/>
      <c r="AA1228" s="55"/>
      <c r="AB1228" s="55"/>
      <c r="AC1228" s="55"/>
      <c r="AD1228" s="55"/>
      <c r="AE1228" s="55"/>
      <c r="AF1228" s="55"/>
      <c r="AG1228" s="55"/>
      <c r="AH1228" s="55"/>
      <c r="AI1228" s="55"/>
      <c r="AJ1228" s="55"/>
      <c r="AK1228" s="55"/>
      <c r="AL1228" s="55"/>
      <c r="AM1228" s="55"/>
      <c r="AN1228" s="55"/>
      <c r="AO1228" s="55"/>
      <c r="AP1228" s="55"/>
      <c r="AQ1228" s="55"/>
      <c r="AR1228" s="55"/>
      <c r="AS1228" s="55"/>
      <c r="AT1228" s="55"/>
      <c r="AU1228" s="55"/>
      <c r="AV1228" s="55"/>
      <c r="AW1228" s="55"/>
      <c r="AX1228" s="55"/>
      <c r="AY1228" s="55"/>
      <c r="AZ1228" s="55"/>
      <c r="BA1228" s="55"/>
      <c r="BB1228" s="55"/>
      <c r="BC1228" s="55"/>
      <c r="BD1228" s="55"/>
      <c r="BE1228" s="55"/>
      <c r="BF1228" s="55"/>
      <c r="BG1228" s="55"/>
      <c r="BH1228" s="55"/>
      <c r="BI1228" s="55"/>
      <c r="BJ1228" s="55"/>
      <c r="BK1228" s="55"/>
      <c r="BL1228" s="55"/>
      <c r="BM1228" s="55"/>
      <c r="BN1228" s="55"/>
      <c r="BO1228" s="55"/>
      <c r="BP1228" s="55"/>
      <c r="BQ1228" s="55"/>
      <c r="BR1228" s="55"/>
    </row>
    <row r="1229" spans="3:70" x14ac:dyDescent="0.4">
      <c r="C1229" s="55"/>
      <c r="D1229" s="55"/>
      <c r="E1229" s="55"/>
      <c r="F1229" s="55"/>
      <c r="G1229" s="55"/>
      <c r="H1229" s="55"/>
      <c r="I1229" s="55"/>
      <c r="J1229" s="55"/>
      <c r="K1229" s="55"/>
      <c r="L1229" s="55"/>
      <c r="M1229" s="55"/>
      <c r="N1229" s="55"/>
      <c r="O1229" s="55"/>
      <c r="P1229" s="55"/>
      <c r="Q1229" s="55"/>
      <c r="R1229" s="55"/>
      <c r="S1229" s="55"/>
      <c r="T1229" s="55"/>
      <c r="U1229" s="55"/>
      <c r="V1229" s="55"/>
      <c r="W1229" s="55"/>
      <c r="X1229" s="55"/>
      <c r="Y1229" s="55"/>
      <c r="Z1229" s="55"/>
      <c r="AA1229" s="55"/>
      <c r="AB1229" s="55"/>
      <c r="AC1229" s="55"/>
      <c r="AD1229" s="55"/>
      <c r="AE1229" s="55"/>
      <c r="AF1229" s="55"/>
      <c r="AG1229" s="55"/>
      <c r="AH1229" s="55"/>
      <c r="AI1229" s="55"/>
      <c r="AJ1229" s="55"/>
      <c r="AK1229" s="55"/>
      <c r="AL1229" s="55"/>
      <c r="AM1229" s="55"/>
      <c r="AN1229" s="55"/>
      <c r="AO1229" s="55"/>
      <c r="AP1229" s="55"/>
      <c r="AQ1229" s="55"/>
      <c r="AR1229" s="55"/>
      <c r="AS1229" s="55"/>
      <c r="AT1229" s="55"/>
      <c r="AU1229" s="55"/>
      <c r="AV1229" s="55"/>
      <c r="AW1229" s="55"/>
      <c r="AX1229" s="55"/>
      <c r="AY1229" s="55"/>
      <c r="AZ1229" s="55"/>
      <c r="BA1229" s="55"/>
      <c r="BB1229" s="55"/>
      <c r="BC1229" s="55"/>
      <c r="BD1229" s="55"/>
      <c r="BE1229" s="55"/>
      <c r="BF1229" s="55"/>
      <c r="BG1229" s="55"/>
      <c r="BH1229" s="55"/>
      <c r="BI1229" s="55"/>
      <c r="BJ1229" s="55"/>
      <c r="BK1229" s="55"/>
      <c r="BL1229" s="55"/>
      <c r="BM1229" s="55"/>
      <c r="BN1229" s="55"/>
      <c r="BO1229" s="55"/>
      <c r="BP1229" s="55"/>
      <c r="BQ1229" s="55"/>
      <c r="BR1229" s="55"/>
    </row>
    <row r="1230" spans="3:70" x14ac:dyDescent="0.4">
      <c r="C1230" s="55"/>
      <c r="D1230" s="55"/>
      <c r="E1230" s="55"/>
      <c r="F1230" s="55"/>
      <c r="G1230" s="55"/>
      <c r="H1230" s="55"/>
      <c r="I1230" s="55"/>
      <c r="J1230" s="55"/>
      <c r="K1230" s="55"/>
      <c r="L1230" s="55"/>
      <c r="M1230" s="55"/>
      <c r="N1230" s="55"/>
      <c r="O1230" s="55"/>
      <c r="P1230" s="55"/>
      <c r="Q1230" s="55"/>
      <c r="R1230" s="55"/>
      <c r="S1230" s="55"/>
      <c r="T1230" s="55"/>
      <c r="U1230" s="55"/>
      <c r="V1230" s="55"/>
      <c r="W1230" s="55"/>
      <c r="X1230" s="55"/>
      <c r="Y1230" s="55"/>
      <c r="Z1230" s="55"/>
      <c r="AA1230" s="55"/>
      <c r="AB1230" s="55"/>
      <c r="AC1230" s="55"/>
      <c r="AD1230" s="55"/>
      <c r="AE1230" s="55"/>
      <c r="AF1230" s="55"/>
      <c r="AG1230" s="55"/>
      <c r="AH1230" s="55"/>
      <c r="AI1230" s="55"/>
      <c r="AJ1230" s="55"/>
      <c r="AK1230" s="55"/>
      <c r="AL1230" s="55"/>
      <c r="AM1230" s="55"/>
      <c r="AN1230" s="55"/>
      <c r="AO1230" s="55"/>
      <c r="AP1230" s="55"/>
      <c r="AQ1230" s="55"/>
      <c r="AR1230" s="55"/>
      <c r="AS1230" s="55"/>
      <c r="AT1230" s="55"/>
      <c r="AU1230" s="55"/>
      <c r="AV1230" s="55"/>
      <c r="AW1230" s="55"/>
      <c r="AX1230" s="55"/>
      <c r="AY1230" s="55"/>
      <c r="AZ1230" s="55"/>
      <c r="BA1230" s="55"/>
      <c r="BB1230" s="55"/>
      <c r="BC1230" s="55"/>
      <c r="BD1230" s="55"/>
      <c r="BE1230" s="55"/>
      <c r="BF1230" s="55"/>
      <c r="BG1230" s="55"/>
      <c r="BH1230" s="55"/>
      <c r="BI1230" s="55"/>
      <c r="BJ1230" s="55"/>
      <c r="BK1230" s="55"/>
      <c r="BL1230" s="55"/>
      <c r="BM1230" s="55"/>
      <c r="BN1230" s="55"/>
      <c r="BO1230" s="55"/>
      <c r="BP1230" s="55"/>
      <c r="BQ1230" s="55"/>
      <c r="BR1230" s="55"/>
    </row>
    <row r="1231" spans="3:70" x14ac:dyDescent="0.4">
      <c r="C1231" s="55"/>
      <c r="D1231" s="55"/>
      <c r="E1231" s="55"/>
      <c r="F1231" s="55"/>
      <c r="G1231" s="55"/>
      <c r="H1231" s="55"/>
      <c r="I1231" s="55"/>
      <c r="J1231" s="55"/>
      <c r="K1231" s="55"/>
      <c r="L1231" s="55"/>
      <c r="M1231" s="55"/>
      <c r="N1231" s="55"/>
      <c r="O1231" s="55"/>
      <c r="P1231" s="55"/>
      <c r="Q1231" s="55"/>
      <c r="R1231" s="55"/>
      <c r="S1231" s="55"/>
      <c r="T1231" s="55"/>
      <c r="U1231" s="55"/>
      <c r="V1231" s="55"/>
      <c r="W1231" s="55"/>
      <c r="X1231" s="55"/>
      <c r="Y1231" s="55"/>
      <c r="Z1231" s="55"/>
      <c r="AA1231" s="55"/>
      <c r="AB1231" s="55"/>
      <c r="AC1231" s="55"/>
      <c r="AD1231" s="55"/>
      <c r="AE1231" s="55"/>
      <c r="AF1231" s="55"/>
      <c r="AG1231" s="55"/>
      <c r="AH1231" s="55"/>
      <c r="AI1231" s="55"/>
      <c r="AJ1231" s="55"/>
      <c r="AK1231" s="55"/>
      <c r="AL1231" s="55"/>
      <c r="AM1231" s="55"/>
      <c r="AN1231" s="55"/>
      <c r="AO1231" s="55"/>
      <c r="AP1231" s="55"/>
      <c r="AQ1231" s="55"/>
      <c r="AR1231" s="55"/>
      <c r="AS1231" s="55"/>
      <c r="AT1231" s="55"/>
      <c r="AU1231" s="55"/>
      <c r="AV1231" s="55"/>
      <c r="AW1231" s="55"/>
      <c r="AX1231" s="55"/>
      <c r="AY1231" s="55"/>
      <c r="AZ1231" s="55"/>
      <c r="BA1231" s="55"/>
      <c r="BB1231" s="55"/>
      <c r="BC1231" s="55"/>
      <c r="BD1231" s="55"/>
      <c r="BE1231" s="55"/>
      <c r="BF1231" s="55"/>
      <c r="BG1231" s="55"/>
      <c r="BH1231" s="55"/>
      <c r="BI1231" s="55"/>
      <c r="BJ1231" s="55"/>
      <c r="BK1231" s="55"/>
      <c r="BL1231" s="55"/>
      <c r="BM1231" s="55"/>
      <c r="BN1231" s="55"/>
      <c r="BO1231" s="55"/>
      <c r="BP1231" s="55"/>
      <c r="BQ1231" s="55"/>
      <c r="BR1231" s="55"/>
    </row>
    <row r="1232" spans="3:70" x14ac:dyDescent="0.4">
      <c r="C1232" s="55"/>
      <c r="D1232" s="55"/>
      <c r="E1232" s="55"/>
      <c r="F1232" s="55"/>
      <c r="G1232" s="55"/>
      <c r="H1232" s="55"/>
      <c r="I1232" s="55"/>
      <c r="J1232" s="55"/>
      <c r="K1232" s="55"/>
      <c r="L1232" s="55"/>
      <c r="M1232" s="55"/>
      <c r="N1232" s="55"/>
      <c r="O1232" s="55"/>
      <c r="P1232" s="55"/>
      <c r="Q1232" s="55"/>
      <c r="R1232" s="55"/>
      <c r="S1232" s="55"/>
      <c r="T1232" s="55"/>
      <c r="U1232" s="55"/>
      <c r="V1232" s="55"/>
      <c r="W1232" s="55"/>
      <c r="X1232" s="55"/>
      <c r="Y1232" s="55"/>
      <c r="Z1232" s="55"/>
      <c r="AA1232" s="55"/>
      <c r="AB1232" s="55"/>
      <c r="AC1232" s="55"/>
      <c r="AD1232" s="55"/>
      <c r="AE1232" s="55"/>
      <c r="AF1232" s="55"/>
      <c r="AG1232" s="55"/>
      <c r="AH1232" s="55"/>
      <c r="AI1232" s="55"/>
      <c r="AJ1232" s="55"/>
      <c r="AK1232" s="55"/>
      <c r="AL1232" s="55"/>
      <c r="AM1232" s="55"/>
      <c r="AN1232" s="55"/>
      <c r="AO1232" s="55"/>
      <c r="AP1232" s="55"/>
      <c r="AQ1232" s="55"/>
      <c r="AR1232" s="55"/>
      <c r="AS1232" s="55"/>
      <c r="AT1232" s="55"/>
      <c r="AU1232" s="55"/>
      <c r="AV1232" s="55"/>
      <c r="AW1232" s="55"/>
      <c r="AX1232" s="55"/>
      <c r="AY1232" s="55"/>
      <c r="AZ1232" s="55"/>
      <c r="BA1232" s="55"/>
      <c r="BB1232" s="55"/>
      <c r="BC1232" s="55"/>
      <c r="BD1232" s="55"/>
      <c r="BE1232" s="55"/>
      <c r="BF1232" s="55"/>
      <c r="BG1232" s="55"/>
      <c r="BH1232" s="55"/>
      <c r="BI1232" s="55"/>
      <c r="BJ1232" s="55"/>
      <c r="BK1232" s="55"/>
      <c r="BL1232" s="55"/>
      <c r="BM1232" s="55"/>
      <c r="BN1232" s="55"/>
      <c r="BO1232" s="55"/>
      <c r="BP1232" s="55"/>
      <c r="BQ1232" s="55"/>
      <c r="BR1232" s="55"/>
    </row>
    <row r="1233" spans="3:70" x14ac:dyDescent="0.4">
      <c r="C1233" s="55"/>
      <c r="D1233" s="55"/>
      <c r="E1233" s="55"/>
      <c r="F1233" s="55"/>
      <c r="G1233" s="55"/>
      <c r="H1233" s="55"/>
      <c r="I1233" s="55"/>
      <c r="J1233" s="55"/>
      <c r="K1233" s="55"/>
      <c r="L1233" s="55"/>
      <c r="M1233" s="55"/>
      <c r="N1233" s="55"/>
      <c r="O1233" s="55"/>
      <c r="P1233" s="55"/>
      <c r="Q1233" s="55"/>
      <c r="R1233" s="55"/>
      <c r="S1233" s="55"/>
      <c r="T1233" s="55"/>
      <c r="U1233" s="55"/>
      <c r="V1233" s="55"/>
      <c r="W1233" s="55"/>
      <c r="X1233" s="55"/>
      <c r="Y1233" s="55"/>
      <c r="Z1233" s="55"/>
      <c r="AA1233" s="55"/>
      <c r="AB1233" s="55"/>
      <c r="AC1233" s="55"/>
      <c r="AD1233" s="55"/>
      <c r="AE1233" s="55"/>
      <c r="AF1233" s="55"/>
      <c r="AG1233" s="55"/>
      <c r="AH1233" s="55"/>
      <c r="AI1233" s="55"/>
      <c r="AJ1233" s="55"/>
      <c r="AK1233" s="55"/>
      <c r="AL1233" s="55"/>
      <c r="AM1233" s="55"/>
      <c r="AN1233" s="55"/>
      <c r="AO1233" s="55"/>
      <c r="AP1233" s="55"/>
      <c r="AQ1233" s="55"/>
      <c r="AR1233" s="55"/>
      <c r="AS1233" s="55"/>
      <c r="AT1233" s="55"/>
      <c r="AU1233" s="55"/>
      <c r="AV1233" s="55"/>
      <c r="AW1233" s="55"/>
      <c r="AX1233" s="55"/>
      <c r="AY1233" s="55"/>
      <c r="AZ1233" s="55"/>
      <c r="BA1233" s="55"/>
      <c r="BB1233" s="55"/>
      <c r="BC1233" s="55"/>
      <c r="BD1233" s="55"/>
      <c r="BE1233" s="55"/>
      <c r="BF1233" s="55"/>
      <c r="BG1233" s="55"/>
      <c r="BH1233" s="55"/>
      <c r="BI1233" s="55"/>
      <c r="BJ1233" s="55"/>
      <c r="BK1233" s="55"/>
      <c r="BL1233" s="55"/>
      <c r="BM1233" s="55"/>
      <c r="BN1233" s="55"/>
      <c r="BO1233" s="55"/>
      <c r="BP1233" s="55"/>
      <c r="BQ1233" s="55"/>
      <c r="BR1233" s="55"/>
    </row>
    <row r="1234" spans="3:70" x14ac:dyDescent="0.4">
      <c r="C1234" s="55"/>
      <c r="D1234" s="55"/>
      <c r="E1234" s="55"/>
      <c r="F1234" s="55"/>
      <c r="G1234" s="55"/>
      <c r="H1234" s="55"/>
      <c r="I1234" s="55"/>
      <c r="J1234" s="55"/>
      <c r="K1234" s="55"/>
      <c r="L1234" s="55"/>
      <c r="M1234" s="55"/>
      <c r="N1234" s="55"/>
      <c r="O1234" s="55"/>
      <c r="P1234" s="55"/>
      <c r="Q1234" s="55"/>
      <c r="R1234" s="55"/>
      <c r="S1234" s="55"/>
      <c r="T1234" s="55"/>
      <c r="U1234" s="55"/>
      <c r="V1234" s="55"/>
      <c r="W1234" s="55"/>
      <c r="X1234" s="55"/>
      <c r="Y1234" s="55"/>
      <c r="Z1234" s="55"/>
      <c r="AA1234" s="55"/>
      <c r="AB1234" s="55"/>
      <c r="AC1234" s="55"/>
      <c r="AD1234" s="55"/>
      <c r="AE1234" s="55"/>
      <c r="AF1234" s="55"/>
      <c r="AG1234" s="55"/>
      <c r="AH1234" s="55"/>
      <c r="AI1234" s="55"/>
      <c r="AJ1234" s="55"/>
      <c r="AK1234" s="55"/>
      <c r="AL1234" s="55"/>
      <c r="AM1234" s="55"/>
      <c r="AN1234" s="55"/>
      <c r="AO1234" s="55"/>
      <c r="AP1234" s="55"/>
      <c r="AQ1234" s="55"/>
      <c r="AR1234" s="55"/>
      <c r="AS1234" s="55"/>
      <c r="AT1234" s="55"/>
      <c r="AU1234" s="55"/>
      <c r="AV1234" s="55"/>
      <c r="AW1234" s="55"/>
      <c r="AX1234" s="55"/>
      <c r="AY1234" s="55"/>
      <c r="AZ1234" s="55"/>
      <c r="BA1234" s="55"/>
      <c r="BB1234" s="55"/>
      <c r="BC1234" s="55"/>
      <c r="BD1234" s="55"/>
      <c r="BE1234" s="55"/>
      <c r="BF1234" s="55"/>
      <c r="BG1234" s="55"/>
      <c r="BH1234" s="55"/>
      <c r="BI1234" s="55"/>
      <c r="BJ1234" s="55"/>
      <c r="BK1234" s="55"/>
      <c r="BL1234" s="55"/>
      <c r="BM1234" s="55"/>
      <c r="BN1234" s="55"/>
      <c r="BO1234" s="55"/>
      <c r="BP1234" s="55"/>
      <c r="BQ1234" s="55"/>
      <c r="BR1234" s="55"/>
    </row>
    <row r="1235" spans="3:70" x14ac:dyDescent="0.4">
      <c r="C1235" s="55"/>
      <c r="D1235" s="55"/>
      <c r="E1235" s="55"/>
      <c r="F1235" s="55"/>
      <c r="G1235" s="55"/>
      <c r="H1235" s="55"/>
      <c r="I1235" s="55"/>
      <c r="J1235" s="55"/>
      <c r="K1235" s="55"/>
      <c r="L1235" s="55"/>
      <c r="M1235" s="55"/>
      <c r="N1235" s="55"/>
      <c r="O1235" s="55"/>
      <c r="P1235" s="55"/>
      <c r="Q1235" s="55"/>
      <c r="R1235" s="55"/>
      <c r="S1235" s="55"/>
      <c r="T1235" s="55"/>
      <c r="U1235" s="55"/>
      <c r="V1235" s="55"/>
      <c r="W1235" s="55"/>
      <c r="X1235" s="55"/>
      <c r="Y1235" s="55"/>
      <c r="Z1235" s="55"/>
      <c r="AA1235" s="55"/>
      <c r="AB1235" s="55"/>
      <c r="AC1235" s="55"/>
      <c r="AD1235" s="55"/>
      <c r="AE1235" s="55"/>
      <c r="AF1235" s="55"/>
      <c r="AG1235" s="55"/>
      <c r="AH1235" s="55"/>
      <c r="AI1235" s="55"/>
      <c r="AJ1235" s="55"/>
      <c r="AK1235" s="55"/>
      <c r="AL1235" s="55"/>
      <c r="AM1235" s="55"/>
      <c r="AN1235" s="55"/>
      <c r="AO1235" s="55"/>
      <c r="AP1235" s="55"/>
      <c r="AQ1235" s="55"/>
      <c r="AR1235" s="55"/>
      <c r="AS1235" s="55"/>
      <c r="AT1235" s="55"/>
      <c r="AU1235" s="55"/>
      <c r="AV1235" s="55"/>
      <c r="AW1235" s="55"/>
      <c r="AX1235" s="55"/>
      <c r="AY1235" s="55"/>
      <c r="AZ1235" s="55"/>
      <c r="BA1235" s="55"/>
      <c r="BB1235" s="55"/>
      <c r="BC1235" s="55"/>
      <c r="BD1235" s="55"/>
      <c r="BE1235" s="55"/>
      <c r="BF1235" s="55"/>
      <c r="BG1235" s="55"/>
      <c r="BH1235" s="55"/>
      <c r="BI1235" s="55"/>
      <c r="BJ1235" s="55"/>
      <c r="BK1235" s="55"/>
      <c r="BL1235" s="55"/>
      <c r="BM1235" s="55"/>
      <c r="BN1235" s="55"/>
      <c r="BO1235" s="55"/>
      <c r="BP1235" s="55"/>
      <c r="BQ1235" s="55"/>
      <c r="BR1235" s="55"/>
    </row>
    <row r="1236" spans="3:70" x14ac:dyDescent="0.4">
      <c r="C1236" s="55"/>
      <c r="D1236" s="55"/>
      <c r="E1236" s="55"/>
      <c r="F1236" s="55"/>
      <c r="G1236" s="55"/>
      <c r="H1236" s="55"/>
      <c r="I1236" s="55"/>
      <c r="J1236" s="55"/>
      <c r="K1236" s="55"/>
      <c r="L1236" s="55"/>
      <c r="M1236" s="55"/>
      <c r="N1236" s="55"/>
      <c r="O1236" s="55"/>
      <c r="P1236" s="55"/>
      <c r="Q1236" s="55"/>
      <c r="R1236" s="55"/>
      <c r="S1236" s="55"/>
      <c r="T1236" s="55"/>
      <c r="U1236" s="55"/>
      <c r="V1236" s="55"/>
      <c r="W1236" s="55"/>
      <c r="X1236" s="55"/>
      <c r="Y1236" s="55"/>
      <c r="Z1236" s="55"/>
      <c r="AA1236" s="55"/>
      <c r="AB1236" s="55"/>
      <c r="AC1236" s="55"/>
      <c r="AD1236" s="55"/>
      <c r="AE1236" s="55"/>
      <c r="AF1236" s="55"/>
      <c r="AG1236" s="55"/>
      <c r="AH1236" s="55"/>
      <c r="AI1236" s="55"/>
      <c r="AJ1236" s="55"/>
      <c r="AK1236" s="55"/>
      <c r="AL1236" s="55"/>
      <c r="AM1236" s="55"/>
      <c r="AN1236" s="55"/>
      <c r="AO1236" s="55"/>
      <c r="AP1236" s="55"/>
      <c r="AQ1236" s="55"/>
      <c r="AR1236" s="55"/>
      <c r="AS1236" s="55"/>
      <c r="AT1236" s="55"/>
      <c r="AU1236" s="55"/>
      <c r="AV1236" s="55"/>
      <c r="AW1236" s="55"/>
      <c r="AX1236" s="55"/>
      <c r="AY1236" s="55"/>
      <c r="AZ1236" s="55"/>
      <c r="BA1236" s="55"/>
      <c r="BB1236" s="55"/>
      <c r="BC1236" s="55"/>
      <c r="BD1236" s="55"/>
      <c r="BE1236" s="55"/>
      <c r="BF1236" s="55"/>
      <c r="BG1236" s="55"/>
      <c r="BH1236" s="55"/>
      <c r="BI1236" s="55"/>
      <c r="BJ1236" s="55"/>
      <c r="BK1236" s="55"/>
      <c r="BL1236" s="55"/>
      <c r="BM1236" s="55"/>
      <c r="BN1236" s="55"/>
      <c r="BO1236" s="55"/>
      <c r="BP1236" s="55"/>
      <c r="BQ1236" s="55"/>
      <c r="BR1236" s="55"/>
    </row>
    <row r="1237" spans="3:70" x14ac:dyDescent="0.4">
      <c r="C1237" s="55"/>
      <c r="D1237" s="55"/>
      <c r="E1237" s="55"/>
      <c r="F1237" s="55"/>
      <c r="G1237" s="55"/>
      <c r="H1237" s="55"/>
      <c r="I1237" s="55"/>
      <c r="J1237" s="55"/>
      <c r="K1237" s="55"/>
      <c r="L1237" s="55"/>
      <c r="M1237" s="55"/>
      <c r="N1237" s="55"/>
      <c r="O1237" s="55"/>
      <c r="P1237" s="55"/>
      <c r="Q1237" s="55"/>
      <c r="R1237" s="55"/>
      <c r="S1237" s="55"/>
      <c r="T1237" s="55"/>
      <c r="U1237" s="55"/>
      <c r="V1237" s="55"/>
      <c r="W1237" s="55"/>
      <c r="X1237" s="55"/>
      <c r="Y1237" s="55"/>
      <c r="Z1237" s="55"/>
      <c r="AA1237" s="55"/>
      <c r="AB1237" s="55"/>
      <c r="AC1237" s="55"/>
      <c r="AD1237" s="55"/>
      <c r="AE1237" s="55"/>
      <c r="AF1237" s="55"/>
      <c r="AG1237" s="55"/>
      <c r="AH1237" s="55"/>
      <c r="AI1237" s="55"/>
      <c r="AJ1237" s="55"/>
      <c r="AK1237" s="55"/>
      <c r="AL1237" s="55"/>
      <c r="AM1237" s="55"/>
      <c r="AN1237" s="55"/>
      <c r="AO1237" s="55"/>
      <c r="AP1237" s="55"/>
      <c r="AQ1237" s="55"/>
      <c r="AR1237" s="55"/>
      <c r="AS1237" s="55"/>
      <c r="AT1237" s="55"/>
      <c r="AU1237" s="55"/>
      <c r="AV1237" s="55"/>
      <c r="AW1237" s="55"/>
      <c r="AX1237" s="55"/>
      <c r="AY1237" s="55"/>
      <c r="AZ1237" s="55"/>
      <c r="BA1237" s="55"/>
      <c r="BB1237" s="55"/>
      <c r="BC1237" s="55"/>
      <c r="BD1237" s="55"/>
      <c r="BE1237" s="55"/>
      <c r="BF1237" s="55"/>
      <c r="BG1237" s="55"/>
      <c r="BH1237" s="55"/>
      <c r="BI1237" s="55"/>
      <c r="BJ1237" s="55"/>
      <c r="BK1237" s="55"/>
      <c r="BL1237" s="55"/>
      <c r="BM1237" s="55"/>
      <c r="BN1237" s="55"/>
      <c r="BO1237" s="55"/>
      <c r="BP1237" s="55"/>
      <c r="BQ1237" s="55"/>
      <c r="BR1237" s="55"/>
    </row>
    <row r="1238" spans="3:70" x14ac:dyDescent="0.4">
      <c r="C1238" s="55"/>
      <c r="D1238" s="55"/>
      <c r="E1238" s="55"/>
      <c r="F1238" s="55"/>
      <c r="G1238" s="55"/>
      <c r="H1238" s="55"/>
      <c r="I1238" s="55"/>
      <c r="J1238" s="55"/>
      <c r="K1238" s="55"/>
      <c r="L1238" s="55"/>
      <c r="M1238" s="55"/>
      <c r="N1238" s="55"/>
      <c r="O1238" s="55"/>
      <c r="P1238" s="55"/>
      <c r="Q1238" s="55"/>
      <c r="R1238" s="55"/>
      <c r="S1238" s="55"/>
      <c r="T1238" s="55"/>
      <c r="U1238" s="55"/>
      <c r="V1238" s="55"/>
      <c r="W1238" s="55"/>
      <c r="X1238" s="55"/>
      <c r="Y1238" s="55"/>
      <c r="Z1238" s="55"/>
      <c r="AA1238" s="55"/>
      <c r="AB1238" s="55"/>
      <c r="AC1238" s="55"/>
      <c r="AD1238" s="55"/>
      <c r="AE1238" s="55"/>
      <c r="AF1238" s="55"/>
      <c r="AG1238" s="55"/>
      <c r="AH1238" s="55"/>
      <c r="AI1238" s="55"/>
      <c r="AJ1238" s="55"/>
      <c r="AK1238" s="55"/>
      <c r="AL1238" s="55"/>
      <c r="AM1238" s="55"/>
      <c r="AN1238" s="55"/>
      <c r="AO1238" s="55"/>
      <c r="AP1238" s="55"/>
      <c r="AQ1238" s="55"/>
      <c r="AR1238" s="55"/>
      <c r="AS1238" s="55"/>
      <c r="AT1238" s="55"/>
      <c r="AU1238" s="55"/>
      <c r="AV1238" s="55"/>
      <c r="AW1238" s="55"/>
      <c r="AX1238" s="55"/>
      <c r="AY1238" s="55"/>
      <c r="AZ1238" s="55"/>
      <c r="BA1238" s="55"/>
      <c r="BB1238" s="55"/>
      <c r="BC1238" s="55"/>
      <c r="BD1238" s="55"/>
      <c r="BE1238" s="55"/>
      <c r="BF1238" s="55"/>
      <c r="BG1238" s="55"/>
      <c r="BH1238" s="55"/>
      <c r="BI1238" s="55"/>
      <c r="BJ1238" s="55"/>
      <c r="BK1238" s="55"/>
      <c r="BL1238" s="55"/>
      <c r="BM1238" s="55"/>
      <c r="BN1238" s="55"/>
      <c r="BO1238" s="55"/>
      <c r="BP1238" s="55"/>
      <c r="BQ1238" s="55"/>
      <c r="BR1238" s="55"/>
    </row>
    <row r="1239" spans="3:70" x14ac:dyDescent="0.4">
      <c r="C1239" s="55"/>
      <c r="D1239" s="55"/>
      <c r="E1239" s="55"/>
      <c r="F1239" s="55"/>
      <c r="G1239" s="55"/>
      <c r="H1239" s="55"/>
      <c r="I1239" s="55"/>
      <c r="J1239" s="55"/>
      <c r="K1239" s="55"/>
      <c r="L1239" s="55"/>
      <c r="M1239" s="55"/>
      <c r="N1239" s="55"/>
      <c r="O1239" s="55"/>
      <c r="P1239" s="55"/>
      <c r="Q1239" s="55"/>
      <c r="R1239" s="55"/>
      <c r="S1239" s="55"/>
      <c r="T1239" s="55"/>
      <c r="U1239" s="55"/>
      <c r="V1239" s="55"/>
      <c r="W1239" s="55"/>
      <c r="X1239" s="55"/>
      <c r="Y1239" s="55"/>
      <c r="Z1239" s="55"/>
      <c r="AA1239" s="55"/>
      <c r="AB1239" s="55"/>
      <c r="AC1239" s="55"/>
      <c r="AD1239" s="55"/>
      <c r="AE1239" s="55"/>
      <c r="AF1239" s="55"/>
      <c r="AG1239" s="55"/>
      <c r="AH1239" s="55"/>
      <c r="AI1239" s="55"/>
      <c r="AJ1239" s="55"/>
      <c r="AK1239" s="55"/>
      <c r="AL1239" s="55"/>
      <c r="AM1239" s="55"/>
      <c r="AN1239" s="55"/>
      <c r="AO1239" s="55"/>
      <c r="AP1239" s="55"/>
      <c r="AQ1239" s="55"/>
      <c r="AR1239" s="55"/>
      <c r="AS1239" s="55"/>
      <c r="AT1239" s="55"/>
      <c r="AU1239" s="55"/>
      <c r="AV1239" s="55"/>
      <c r="AW1239" s="55"/>
      <c r="AX1239" s="55"/>
      <c r="AY1239" s="55"/>
      <c r="AZ1239" s="55"/>
      <c r="BA1239" s="55"/>
      <c r="BB1239" s="55"/>
      <c r="BC1239" s="55"/>
      <c r="BD1239" s="55"/>
      <c r="BE1239" s="55"/>
      <c r="BF1239" s="55"/>
      <c r="BG1239" s="55"/>
      <c r="BH1239" s="55"/>
      <c r="BI1239" s="55"/>
      <c r="BJ1239" s="55"/>
      <c r="BK1239" s="55"/>
      <c r="BL1239" s="55"/>
      <c r="BM1239" s="55"/>
      <c r="BN1239" s="55"/>
      <c r="BO1239" s="55"/>
      <c r="BP1239" s="55"/>
      <c r="BQ1239" s="55"/>
      <c r="BR1239" s="55"/>
    </row>
    <row r="1240" spans="3:70" x14ac:dyDescent="0.4">
      <c r="C1240" s="55"/>
      <c r="D1240" s="55"/>
      <c r="E1240" s="55"/>
      <c r="F1240" s="55"/>
      <c r="G1240" s="55"/>
      <c r="H1240" s="55"/>
      <c r="I1240" s="55"/>
      <c r="J1240" s="55"/>
      <c r="K1240" s="55"/>
      <c r="L1240" s="55"/>
      <c r="M1240" s="55"/>
      <c r="N1240" s="55"/>
      <c r="O1240" s="55"/>
      <c r="P1240" s="55"/>
      <c r="Q1240" s="55"/>
      <c r="R1240" s="55"/>
      <c r="S1240" s="55"/>
      <c r="T1240" s="55"/>
      <c r="U1240" s="55"/>
      <c r="V1240" s="55"/>
      <c r="W1240" s="55"/>
      <c r="X1240" s="55"/>
      <c r="Y1240" s="55"/>
      <c r="Z1240" s="55"/>
      <c r="AA1240" s="55"/>
      <c r="AB1240" s="55"/>
      <c r="AC1240" s="55"/>
      <c r="AD1240" s="55"/>
      <c r="AE1240" s="55"/>
      <c r="AF1240" s="55"/>
      <c r="AG1240" s="55"/>
      <c r="AH1240" s="55"/>
      <c r="AI1240" s="55"/>
      <c r="AJ1240" s="55"/>
      <c r="AK1240" s="55"/>
      <c r="AL1240" s="55"/>
      <c r="AM1240" s="55"/>
      <c r="AN1240" s="55"/>
      <c r="AO1240" s="55"/>
      <c r="AP1240" s="55"/>
      <c r="AQ1240" s="55"/>
      <c r="AR1240" s="55"/>
      <c r="AS1240" s="55"/>
      <c r="AT1240" s="55"/>
      <c r="AU1240" s="55"/>
      <c r="AV1240" s="55"/>
      <c r="AW1240" s="55"/>
      <c r="AX1240" s="55"/>
      <c r="AY1240" s="55"/>
      <c r="AZ1240" s="55"/>
      <c r="BA1240" s="55"/>
      <c r="BB1240" s="55"/>
      <c r="BC1240" s="55"/>
      <c r="BD1240" s="55"/>
      <c r="BE1240" s="55"/>
      <c r="BF1240" s="55"/>
      <c r="BG1240" s="55"/>
      <c r="BH1240" s="55"/>
      <c r="BI1240" s="55"/>
      <c r="BJ1240" s="55"/>
      <c r="BK1240" s="55"/>
      <c r="BL1240" s="55"/>
      <c r="BM1240" s="55"/>
      <c r="BN1240" s="55"/>
      <c r="BO1240" s="55"/>
      <c r="BP1240" s="55"/>
      <c r="BQ1240" s="55"/>
      <c r="BR1240" s="55"/>
    </row>
    <row r="1241" spans="3:70" x14ac:dyDescent="0.4">
      <c r="C1241" s="55"/>
      <c r="D1241" s="55"/>
      <c r="E1241" s="55"/>
      <c r="F1241" s="55"/>
      <c r="G1241" s="55"/>
      <c r="H1241" s="55"/>
      <c r="I1241" s="55"/>
      <c r="J1241" s="55"/>
      <c r="K1241" s="55"/>
      <c r="L1241" s="55"/>
      <c r="M1241" s="55"/>
      <c r="N1241" s="55"/>
      <c r="O1241" s="55"/>
      <c r="P1241" s="55"/>
      <c r="Q1241" s="55"/>
      <c r="R1241" s="55"/>
      <c r="S1241" s="55"/>
      <c r="T1241" s="55"/>
      <c r="U1241" s="55"/>
      <c r="V1241" s="55"/>
      <c r="W1241" s="55"/>
      <c r="X1241" s="55"/>
      <c r="Y1241" s="55"/>
      <c r="Z1241" s="55"/>
      <c r="AA1241" s="55"/>
      <c r="AB1241" s="55"/>
      <c r="AC1241" s="55"/>
      <c r="AD1241" s="55"/>
      <c r="AE1241" s="55"/>
      <c r="AF1241" s="55"/>
      <c r="AG1241" s="55"/>
      <c r="AH1241" s="55"/>
      <c r="AI1241" s="55"/>
      <c r="AJ1241" s="55"/>
      <c r="AK1241" s="55"/>
      <c r="AL1241" s="55"/>
      <c r="AM1241" s="55"/>
      <c r="AN1241" s="55"/>
      <c r="AO1241" s="55"/>
      <c r="AP1241" s="55"/>
      <c r="AQ1241" s="55"/>
      <c r="AR1241" s="55"/>
      <c r="AS1241" s="55"/>
      <c r="AT1241" s="55"/>
      <c r="AU1241" s="55"/>
      <c r="AV1241" s="55"/>
      <c r="AW1241" s="55"/>
      <c r="AX1241" s="55"/>
      <c r="AY1241" s="55"/>
      <c r="AZ1241" s="55"/>
      <c r="BA1241" s="55"/>
      <c r="BB1241" s="55"/>
      <c r="BC1241" s="55"/>
      <c r="BD1241" s="55"/>
      <c r="BE1241" s="55"/>
      <c r="BF1241" s="55"/>
      <c r="BG1241" s="55"/>
      <c r="BH1241" s="55"/>
      <c r="BI1241" s="55"/>
      <c r="BJ1241" s="55"/>
      <c r="BK1241" s="55"/>
      <c r="BL1241" s="55"/>
      <c r="BM1241" s="55"/>
      <c r="BN1241" s="55"/>
      <c r="BO1241" s="55"/>
      <c r="BP1241" s="55"/>
      <c r="BQ1241" s="55"/>
      <c r="BR1241" s="55"/>
    </row>
    <row r="1242" spans="3:70" x14ac:dyDescent="0.4">
      <c r="C1242" s="55"/>
      <c r="D1242" s="55"/>
      <c r="E1242" s="55"/>
      <c r="F1242" s="55"/>
      <c r="G1242" s="55"/>
      <c r="H1242" s="55"/>
      <c r="I1242" s="55"/>
      <c r="J1242" s="55"/>
      <c r="K1242" s="55"/>
      <c r="L1242" s="55"/>
      <c r="M1242" s="55"/>
      <c r="N1242" s="55"/>
      <c r="O1242" s="55"/>
      <c r="P1242" s="55"/>
      <c r="Q1242" s="55"/>
      <c r="R1242" s="55"/>
      <c r="S1242" s="55"/>
      <c r="T1242" s="55"/>
      <c r="U1242" s="55"/>
      <c r="V1242" s="55"/>
      <c r="W1242" s="55"/>
      <c r="X1242" s="55"/>
      <c r="Y1242" s="55"/>
      <c r="Z1242" s="55"/>
      <c r="AA1242" s="55"/>
      <c r="AB1242" s="55"/>
      <c r="AC1242" s="55"/>
      <c r="AD1242" s="55"/>
      <c r="AE1242" s="55"/>
      <c r="AF1242" s="55"/>
      <c r="AG1242" s="55"/>
      <c r="AH1242" s="55"/>
      <c r="AI1242" s="55"/>
      <c r="AJ1242" s="55"/>
      <c r="AK1242" s="55"/>
      <c r="AL1242" s="55"/>
      <c r="AM1242" s="55"/>
      <c r="AN1242" s="55"/>
      <c r="AO1242" s="55"/>
      <c r="AP1242" s="55"/>
      <c r="AQ1242" s="55"/>
      <c r="AR1242" s="55"/>
      <c r="AS1242" s="55"/>
      <c r="AT1242" s="55"/>
      <c r="AU1242" s="55"/>
      <c r="AV1242" s="55"/>
      <c r="AW1242" s="55"/>
      <c r="AX1242" s="55"/>
      <c r="AY1242" s="55"/>
      <c r="AZ1242" s="55"/>
      <c r="BA1242" s="55"/>
      <c r="BB1242" s="55"/>
      <c r="BC1242" s="55"/>
      <c r="BD1242" s="55"/>
      <c r="BE1242" s="55"/>
      <c r="BF1242" s="55"/>
      <c r="BG1242" s="55"/>
      <c r="BH1242" s="55"/>
      <c r="BI1242" s="55"/>
      <c r="BJ1242" s="55"/>
      <c r="BK1242" s="55"/>
      <c r="BL1242" s="55"/>
      <c r="BM1242" s="55"/>
      <c r="BN1242" s="55"/>
      <c r="BO1242" s="55"/>
      <c r="BP1242" s="55"/>
      <c r="BQ1242" s="55"/>
      <c r="BR1242" s="55"/>
    </row>
    <row r="1243" spans="3:70" x14ac:dyDescent="0.4">
      <c r="C1243" s="55"/>
      <c r="D1243" s="55"/>
      <c r="E1243" s="55"/>
      <c r="F1243" s="55"/>
      <c r="G1243" s="55"/>
      <c r="H1243" s="55"/>
      <c r="I1243" s="55"/>
      <c r="J1243" s="55"/>
      <c r="K1243" s="55"/>
      <c r="L1243" s="55"/>
      <c r="M1243" s="55"/>
      <c r="N1243" s="55"/>
      <c r="O1243" s="55"/>
      <c r="P1243" s="55"/>
      <c r="Q1243" s="55"/>
      <c r="R1243" s="55"/>
      <c r="S1243" s="55"/>
      <c r="T1243" s="55"/>
      <c r="U1243" s="55"/>
      <c r="V1243" s="55"/>
      <c r="W1243" s="55"/>
      <c r="X1243" s="55"/>
      <c r="Y1243" s="55"/>
      <c r="Z1243" s="55"/>
      <c r="AA1243" s="55"/>
      <c r="AB1243" s="55"/>
      <c r="AC1243" s="55"/>
      <c r="AD1243" s="55"/>
      <c r="AE1243" s="55"/>
      <c r="AF1243" s="55"/>
      <c r="AG1243" s="55"/>
      <c r="AH1243" s="55"/>
      <c r="AI1243" s="55"/>
      <c r="AJ1243" s="55"/>
      <c r="AK1243" s="55"/>
      <c r="AL1243" s="55"/>
      <c r="AM1243" s="55"/>
      <c r="AN1243" s="55"/>
      <c r="AO1243" s="55"/>
      <c r="AP1243" s="55"/>
      <c r="AQ1243" s="55"/>
      <c r="AR1243" s="55"/>
      <c r="AS1243" s="55"/>
      <c r="AT1243" s="55"/>
      <c r="AU1243" s="55"/>
      <c r="AV1243" s="55"/>
      <c r="AW1243" s="55"/>
      <c r="AX1243" s="55"/>
      <c r="AY1243" s="55"/>
      <c r="AZ1243" s="55"/>
      <c r="BA1243" s="55"/>
      <c r="BB1243" s="55"/>
      <c r="BC1243" s="55"/>
      <c r="BD1243" s="55"/>
      <c r="BE1243" s="55"/>
      <c r="BF1243" s="55"/>
      <c r="BG1243" s="55"/>
      <c r="BH1243" s="55"/>
      <c r="BI1243" s="55"/>
      <c r="BJ1243" s="55"/>
      <c r="BK1243" s="55"/>
      <c r="BL1243" s="55"/>
      <c r="BM1243" s="55"/>
      <c r="BN1243" s="55"/>
      <c r="BO1243" s="55"/>
      <c r="BP1243" s="55"/>
      <c r="BQ1243" s="55"/>
      <c r="BR1243" s="55"/>
    </row>
    <row r="1244" spans="3:70" x14ac:dyDescent="0.4">
      <c r="C1244" s="55"/>
      <c r="D1244" s="55"/>
      <c r="E1244" s="55"/>
      <c r="F1244" s="55"/>
      <c r="G1244" s="55"/>
      <c r="H1244" s="55"/>
      <c r="I1244" s="55"/>
      <c r="J1244" s="55"/>
      <c r="K1244" s="55"/>
      <c r="L1244" s="55"/>
      <c r="M1244" s="55"/>
      <c r="N1244" s="55"/>
      <c r="O1244" s="55"/>
      <c r="P1244" s="55"/>
      <c r="Q1244" s="55"/>
      <c r="R1244" s="55"/>
      <c r="S1244" s="55"/>
      <c r="T1244" s="55"/>
      <c r="U1244" s="55"/>
      <c r="V1244" s="55"/>
      <c r="W1244" s="55"/>
      <c r="X1244" s="55"/>
      <c r="Y1244" s="55"/>
      <c r="Z1244" s="55"/>
      <c r="AA1244" s="55"/>
      <c r="AB1244" s="55"/>
      <c r="AC1244" s="55"/>
      <c r="AD1244" s="55"/>
      <c r="AE1244" s="55"/>
      <c r="AF1244" s="55"/>
      <c r="AG1244" s="55"/>
      <c r="AH1244" s="55"/>
      <c r="AI1244" s="55"/>
      <c r="AJ1244" s="55"/>
      <c r="AK1244" s="55"/>
      <c r="AL1244" s="55"/>
      <c r="AM1244" s="55"/>
      <c r="AN1244" s="55"/>
      <c r="AO1244" s="55"/>
      <c r="AP1244" s="55"/>
      <c r="AQ1244" s="55"/>
      <c r="AR1244" s="55"/>
      <c r="AS1244" s="55"/>
      <c r="AT1244" s="55"/>
      <c r="AU1244" s="55"/>
      <c r="AV1244" s="55"/>
      <c r="AW1244" s="55"/>
      <c r="AX1244" s="55"/>
      <c r="AY1244" s="55"/>
      <c r="AZ1244" s="55"/>
      <c r="BA1244" s="55"/>
      <c r="BB1244" s="55"/>
      <c r="BC1244" s="55"/>
      <c r="BD1244" s="55"/>
      <c r="BE1244" s="55"/>
      <c r="BF1244" s="55"/>
      <c r="BG1244" s="55"/>
      <c r="BH1244" s="55"/>
      <c r="BI1244" s="55"/>
      <c r="BJ1244" s="55"/>
      <c r="BK1244" s="55"/>
      <c r="BL1244" s="55"/>
      <c r="BM1244" s="55"/>
      <c r="BN1244" s="55"/>
      <c r="BO1244" s="55"/>
      <c r="BP1244" s="55"/>
      <c r="BQ1244" s="55"/>
      <c r="BR1244" s="55"/>
    </row>
    <row r="1245" spans="3:70" x14ac:dyDescent="0.4">
      <c r="C1245" s="55"/>
      <c r="D1245" s="55"/>
      <c r="E1245" s="55"/>
      <c r="F1245" s="55"/>
      <c r="G1245" s="55"/>
      <c r="H1245" s="55"/>
      <c r="I1245" s="55"/>
      <c r="J1245" s="55"/>
      <c r="K1245" s="55"/>
      <c r="L1245" s="55"/>
      <c r="M1245" s="55"/>
      <c r="N1245" s="55"/>
      <c r="O1245" s="55"/>
      <c r="P1245" s="55"/>
      <c r="Q1245" s="55"/>
      <c r="R1245" s="55"/>
      <c r="S1245" s="55"/>
      <c r="T1245" s="55"/>
      <c r="U1245" s="55"/>
      <c r="V1245" s="55"/>
      <c r="W1245" s="55"/>
      <c r="X1245" s="55"/>
      <c r="Y1245" s="55"/>
      <c r="Z1245" s="55"/>
      <c r="AA1245" s="55"/>
      <c r="AB1245" s="55"/>
      <c r="AC1245" s="55"/>
      <c r="AD1245" s="55"/>
      <c r="AE1245" s="55"/>
      <c r="AF1245" s="55"/>
      <c r="AG1245" s="55"/>
      <c r="AH1245" s="55"/>
      <c r="AI1245" s="55"/>
      <c r="AJ1245" s="55"/>
      <c r="AK1245" s="55"/>
      <c r="AL1245" s="55"/>
      <c r="AM1245" s="55"/>
      <c r="AN1245" s="55"/>
      <c r="AO1245" s="55"/>
      <c r="AP1245" s="55"/>
      <c r="AQ1245" s="55"/>
      <c r="AR1245" s="55"/>
      <c r="AS1245" s="55"/>
      <c r="AT1245" s="55"/>
      <c r="AU1245" s="55"/>
      <c r="AV1245" s="55"/>
      <c r="AW1245" s="55"/>
      <c r="AX1245" s="55"/>
      <c r="AY1245" s="55"/>
      <c r="AZ1245" s="55"/>
      <c r="BA1245" s="55"/>
      <c r="BB1245" s="55"/>
      <c r="BC1245" s="55"/>
      <c r="BD1245" s="55"/>
      <c r="BE1245" s="55"/>
      <c r="BF1245" s="55"/>
      <c r="BG1245" s="55"/>
      <c r="BH1245" s="55"/>
      <c r="BI1245" s="55"/>
      <c r="BJ1245" s="55"/>
      <c r="BK1245" s="55"/>
      <c r="BL1245" s="55"/>
      <c r="BM1245" s="55"/>
      <c r="BN1245" s="55"/>
      <c r="BO1245" s="55"/>
      <c r="BP1245" s="55"/>
      <c r="BQ1245" s="55"/>
      <c r="BR1245" s="55"/>
    </row>
    <row r="1246" spans="3:70" x14ac:dyDescent="0.4">
      <c r="C1246" s="55"/>
      <c r="D1246" s="55"/>
      <c r="E1246" s="55"/>
      <c r="F1246" s="55"/>
      <c r="G1246" s="55"/>
      <c r="H1246" s="55"/>
      <c r="I1246" s="55"/>
      <c r="J1246" s="55"/>
      <c r="K1246" s="55"/>
      <c r="L1246" s="55"/>
      <c r="M1246" s="55"/>
      <c r="N1246" s="55"/>
      <c r="O1246" s="55"/>
      <c r="P1246" s="55"/>
      <c r="Q1246" s="55"/>
      <c r="R1246" s="55"/>
      <c r="S1246" s="55"/>
      <c r="T1246" s="55"/>
      <c r="U1246" s="55"/>
      <c r="V1246" s="55"/>
      <c r="W1246" s="55"/>
      <c r="X1246" s="55"/>
      <c r="Y1246" s="55"/>
      <c r="Z1246" s="55"/>
      <c r="AA1246" s="55"/>
      <c r="AB1246" s="55"/>
      <c r="AC1246" s="55"/>
      <c r="AD1246" s="55"/>
      <c r="AE1246" s="55"/>
      <c r="AF1246" s="55"/>
      <c r="AG1246" s="55"/>
      <c r="AH1246" s="55"/>
      <c r="AI1246" s="55"/>
      <c r="AJ1246" s="55"/>
      <c r="AK1246" s="55"/>
      <c r="AL1246" s="55"/>
      <c r="AM1246" s="55"/>
      <c r="AN1246" s="55"/>
      <c r="AO1246" s="55"/>
      <c r="AP1246" s="55"/>
      <c r="AQ1246" s="55"/>
      <c r="AR1246" s="55"/>
      <c r="AS1246" s="55"/>
      <c r="AT1246" s="55"/>
      <c r="AU1246" s="55"/>
      <c r="AV1246" s="55"/>
      <c r="AW1246" s="55"/>
      <c r="AX1246" s="55"/>
      <c r="AY1246" s="55"/>
      <c r="AZ1246" s="55"/>
      <c r="BA1246" s="55"/>
      <c r="BB1246" s="55"/>
      <c r="BC1246" s="55"/>
      <c r="BD1246" s="55"/>
      <c r="BE1246" s="55"/>
      <c r="BF1246" s="55"/>
      <c r="BG1246" s="55"/>
      <c r="BH1246" s="55"/>
      <c r="BI1246" s="55"/>
      <c r="BJ1246" s="55"/>
      <c r="BK1246" s="55"/>
      <c r="BL1246" s="55"/>
      <c r="BM1246" s="55"/>
      <c r="BN1246" s="55"/>
      <c r="BO1246" s="55"/>
      <c r="BP1246" s="55"/>
      <c r="BQ1246" s="55"/>
      <c r="BR1246" s="55"/>
    </row>
    <row r="1247" spans="3:70" x14ac:dyDescent="0.4">
      <c r="C1247" s="55"/>
      <c r="D1247" s="55"/>
      <c r="E1247" s="55"/>
      <c r="F1247" s="55"/>
      <c r="G1247" s="55"/>
      <c r="H1247" s="55"/>
      <c r="I1247" s="55"/>
      <c r="J1247" s="55"/>
      <c r="K1247" s="55"/>
      <c r="L1247" s="55"/>
      <c r="M1247" s="55"/>
      <c r="N1247" s="55"/>
      <c r="O1247" s="55"/>
      <c r="P1247" s="55"/>
      <c r="Q1247" s="55"/>
      <c r="R1247" s="55"/>
      <c r="S1247" s="55"/>
      <c r="T1247" s="55"/>
      <c r="U1247" s="55"/>
      <c r="V1247" s="55"/>
      <c r="W1247" s="55"/>
      <c r="X1247" s="55"/>
      <c r="Y1247" s="55"/>
      <c r="Z1247" s="55"/>
      <c r="AA1247" s="55"/>
      <c r="AB1247" s="55"/>
      <c r="AC1247" s="55"/>
      <c r="AD1247" s="55"/>
      <c r="AE1247" s="55"/>
      <c r="AF1247" s="55"/>
      <c r="AG1247" s="55"/>
      <c r="AH1247" s="55"/>
      <c r="AI1247" s="55"/>
      <c r="AJ1247" s="55"/>
      <c r="AK1247" s="55"/>
      <c r="AL1247" s="55"/>
      <c r="AM1247" s="55"/>
      <c r="AN1247" s="55"/>
      <c r="AO1247" s="55"/>
      <c r="AP1247" s="55"/>
      <c r="AQ1247" s="55"/>
      <c r="AR1247" s="55"/>
      <c r="AS1247" s="55"/>
      <c r="AT1247" s="55"/>
      <c r="AU1247" s="55"/>
      <c r="AV1247" s="55"/>
      <c r="AW1247" s="55"/>
      <c r="AX1247" s="55"/>
      <c r="AY1247" s="55"/>
      <c r="AZ1247" s="55"/>
      <c r="BA1247" s="55"/>
      <c r="BB1247" s="55"/>
      <c r="BC1247" s="55"/>
      <c r="BD1247" s="55"/>
      <c r="BE1247" s="55"/>
      <c r="BF1247" s="55"/>
      <c r="BG1247" s="55"/>
      <c r="BH1247" s="55"/>
      <c r="BI1247" s="55"/>
      <c r="BJ1247" s="55"/>
      <c r="BK1247" s="55"/>
      <c r="BL1247" s="55"/>
      <c r="BM1247" s="55"/>
      <c r="BN1247" s="55"/>
      <c r="BO1247" s="55"/>
      <c r="BP1247" s="55"/>
      <c r="BQ1247" s="55"/>
      <c r="BR1247" s="55"/>
    </row>
    <row r="1248" spans="3:70" x14ac:dyDescent="0.4">
      <c r="C1248" s="55"/>
      <c r="D1248" s="55"/>
      <c r="E1248" s="55"/>
      <c r="F1248" s="55"/>
      <c r="G1248" s="55"/>
      <c r="H1248" s="55"/>
      <c r="I1248" s="55"/>
      <c r="J1248" s="55"/>
      <c r="K1248" s="55"/>
      <c r="L1248" s="55"/>
      <c r="M1248" s="55"/>
      <c r="N1248" s="55"/>
      <c r="O1248" s="55"/>
      <c r="P1248" s="55"/>
      <c r="Q1248" s="55"/>
      <c r="R1248" s="55"/>
      <c r="S1248" s="55"/>
      <c r="T1248" s="55"/>
      <c r="U1248" s="55"/>
      <c r="V1248" s="55"/>
      <c r="W1248" s="55"/>
      <c r="X1248" s="55"/>
      <c r="Y1248" s="55"/>
      <c r="Z1248" s="55"/>
      <c r="AA1248" s="55"/>
      <c r="AB1248" s="55"/>
      <c r="AC1248" s="55"/>
      <c r="AD1248" s="55"/>
      <c r="AE1248" s="55"/>
      <c r="AF1248" s="55"/>
      <c r="AG1248" s="55"/>
      <c r="AH1248" s="55"/>
      <c r="AI1248" s="55"/>
      <c r="AJ1248" s="55"/>
      <c r="AK1248" s="55"/>
      <c r="AL1248" s="55"/>
      <c r="AM1248" s="55"/>
      <c r="AN1248" s="55"/>
      <c r="AO1248" s="55"/>
      <c r="AP1248" s="55"/>
      <c r="AQ1248" s="55"/>
      <c r="AR1248" s="55"/>
      <c r="AS1248" s="55"/>
      <c r="AT1248" s="55"/>
      <c r="AU1248" s="55"/>
      <c r="AV1248" s="55"/>
      <c r="AW1248" s="55"/>
      <c r="AX1248" s="55"/>
      <c r="AY1248" s="55"/>
      <c r="AZ1248" s="55"/>
      <c r="BA1248" s="55"/>
      <c r="BB1248" s="55"/>
      <c r="BC1248" s="55"/>
      <c r="BD1248" s="55"/>
      <c r="BE1248" s="55"/>
      <c r="BF1248" s="55"/>
      <c r="BG1248" s="55"/>
      <c r="BH1248" s="55"/>
      <c r="BI1248" s="55"/>
      <c r="BJ1248" s="55"/>
      <c r="BK1248" s="55"/>
      <c r="BL1248" s="55"/>
      <c r="BM1248" s="55"/>
      <c r="BN1248" s="55"/>
      <c r="BO1248" s="55"/>
      <c r="BP1248" s="55"/>
      <c r="BQ1248" s="55"/>
      <c r="BR1248" s="55"/>
    </row>
    <row r="1249" spans="3:70" x14ac:dyDescent="0.4">
      <c r="C1249" s="55"/>
      <c r="D1249" s="55"/>
      <c r="E1249" s="55"/>
      <c r="F1249" s="55"/>
      <c r="G1249" s="55"/>
      <c r="H1249" s="55"/>
      <c r="I1249" s="55"/>
      <c r="J1249" s="55"/>
      <c r="K1249" s="55"/>
      <c r="L1249" s="55"/>
      <c r="M1249" s="55"/>
      <c r="N1249" s="55"/>
      <c r="O1249" s="55"/>
      <c r="P1249" s="55"/>
      <c r="Q1249" s="55"/>
      <c r="R1249" s="55"/>
      <c r="S1249" s="55"/>
      <c r="T1249" s="55"/>
      <c r="U1249" s="55"/>
      <c r="V1249" s="55"/>
      <c r="W1249" s="55"/>
      <c r="X1249" s="55"/>
      <c r="Y1249" s="55"/>
      <c r="Z1249" s="55"/>
      <c r="AA1249" s="55"/>
      <c r="AB1249" s="55"/>
      <c r="AC1249" s="55"/>
      <c r="AD1249" s="55"/>
      <c r="AE1249" s="55"/>
      <c r="AF1249" s="55"/>
      <c r="AG1249" s="55"/>
      <c r="AH1249" s="55"/>
      <c r="AI1249" s="55"/>
      <c r="AJ1249" s="55"/>
      <c r="AK1249" s="55"/>
      <c r="AL1249" s="55"/>
      <c r="AM1249" s="55"/>
      <c r="AN1249" s="55"/>
      <c r="AO1249" s="55"/>
      <c r="AP1249" s="55"/>
      <c r="AQ1249" s="55"/>
      <c r="AR1249" s="55"/>
      <c r="AS1249" s="55"/>
      <c r="AT1249" s="55"/>
      <c r="AU1249" s="55"/>
      <c r="AV1249" s="55"/>
      <c r="AW1249" s="55"/>
      <c r="AX1249" s="55"/>
      <c r="AY1249" s="55"/>
      <c r="AZ1249" s="55"/>
      <c r="BA1249" s="55"/>
      <c r="BB1249" s="55"/>
      <c r="BC1249" s="55"/>
      <c r="BD1249" s="55"/>
      <c r="BE1249" s="55"/>
      <c r="BF1249" s="55"/>
      <c r="BG1249" s="55"/>
      <c r="BH1249" s="55"/>
      <c r="BI1249" s="55"/>
      <c r="BJ1249" s="55"/>
      <c r="BK1249" s="55"/>
      <c r="BL1249" s="55"/>
      <c r="BM1249" s="55"/>
      <c r="BN1249" s="55"/>
      <c r="BO1249" s="55"/>
      <c r="BP1249" s="55"/>
      <c r="BQ1249" s="55"/>
      <c r="BR1249" s="55"/>
    </row>
    <row r="1250" spans="3:70" x14ac:dyDescent="0.4">
      <c r="C1250" s="55"/>
      <c r="D1250" s="55"/>
      <c r="E1250" s="55"/>
      <c r="F1250" s="55"/>
      <c r="G1250" s="55"/>
      <c r="H1250" s="55"/>
      <c r="I1250" s="55"/>
      <c r="J1250" s="55"/>
      <c r="K1250" s="55"/>
      <c r="L1250" s="55"/>
      <c r="M1250" s="55"/>
      <c r="N1250" s="55"/>
      <c r="O1250" s="55"/>
      <c r="P1250" s="55"/>
      <c r="Q1250" s="55"/>
      <c r="R1250" s="55"/>
      <c r="S1250" s="55"/>
      <c r="T1250" s="55"/>
      <c r="U1250" s="55"/>
      <c r="V1250" s="55"/>
      <c r="W1250" s="55"/>
      <c r="X1250" s="55"/>
      <c r="Y1250" s="55"/>
      <c r="Z1250" s="55"/>
      <c r="AA1250" s="55"/>
      <c r="AB1250" s="55"/>
      <c r="AC1250" s="55"/>
      <c r="AD1250" s="55"/>
      <c r="AE1250" s="55"/>
      <c r="AF1250" s="55"/>
      <c r="AG1250" s="55"/>
      <c r="AH1250" s="55"/>
      <c r="AI1250" s="55"/>
      <c r="AJ1250" s="55"/>
      <c r="AK1250" s="55"/>
      <c r="AL1250" s="55"/>
      <c r="AM1250" s="55"/>
      <c r="AN1250" s="55"/>
      <c r="AO1250" s="55"/>
      <c r="AP1250" s="55"/>
      <c r="AQ1250" s="55"/>
      <c r="AR1250" s="55"/>
      <c r="AS1250" s="55"/>
      <c r="AT1250" s="55"/>
      <c r="AU1250" s="55"/>
      <c r="AV1250" s="55"/>
      <c r="AW1250" s="55"/>
      <c r="AX1250" s="55"/>
      <c r="AY1250" s="55"/>
      <c r="AZ1250" s="55"/>
      <c r="BA1250" s="55"/>
      <c r="BB1250" s="55"/>
      <c r="BC1250" s="55"/>
      <c r="BD1250" s="55"/>
      <c r="BE1250" s="55"/>
      <c r="BF1250" s="55"/>
      <c r="BG1250" s="55"/>
      <c r="BH1250" s="55"/>
      <c r="BI1250" s="55"/>
      <c r="BJ1250" s="55"/>
      <c r="BK1250" s="55"/>
      <c r="BL1250" s="55"/>
      <c r="BM1250" s="55"/>
      <c r="BN1250" s="55"/>
      <c r="BO1250" s="55"/>
      <c r="BP1250" s="55"/>
      <c r="BQ1250" s="55"/>
      <c r="BR1250" s="55"/>
    </row>
    <row r="1251" spans="3:70" x14ac:dyDescent="0.4">
      <c r="C1251" s="55"/>
      <c r="D1251" s="55"/>
      <c r="E1251" s="55"/>
      <c r="F1251" s="55"/>
      <c r="G1251" s="55"/>
      <c r="H1251" s="55"/>
      <c r="I1251" s="55"/>
      <c r="J1251" s="55"/>
      <c r="K1251" s="55"/>
      <c r="L1251" s="55"/>
      <c r="M1251" s="55"/>
      <c r="N1251" s="55"/>
      <c r="O1251" s="55"/>
      <c r="P1251" s="55"/>
      <c r="Q1251" s="55"/>
      <c r="R1251" s="55"/>
      <c r="S1251" s="55"/>
      <c r="T1251" s="55"/>
      <c r="U1251" s="55"/>
      <c r="V1251" s="55"/>
      <c r="W1251" s="55"/>
      <c r="X1251" s="55"/>
      <c r="Y1251" s="55"/>
      <c r="Z1251" s="55"/>
      <c r="AA1251" s="55"/>
      <c r="AB1251" s="55"/>
      <c r="AC1251" s="55"/>
      <c r="AD1251" s="55"/>
      <c r="AE1251" s="55"/>
      <c r="AF1251" s="55"/>
      <c r="AG1251" s="55"/>
      <c r="AH1251" s="55"/>
      <c r="AI1251" s="55"/>
      <c r="AJ1251" s="55"/>
      <c r="AK1251" s="55"/>
      <c r="AL1251" s="55"/>
      <c r="AM1251" s="55"/>
      <c r="AN1251" s="55"/>
      <c r="AO1251" s="55"/>
      <c r="AP1251" s="55"/>
      <c r="AQ1251" s="55"/>
      <c r="AR1251" s="55"/>
      <c r="AS1251" s="55"/>
      <c r="AT1251" s="55"/>
      <c r="AU1251" s="55"/>
      <c r="AV1251" s="55"/>
      <c r="AW1251" s="55"/>
      <c r="AX1251" s="55"/>
      <c r="AY1251" s="55"/>
      <c r="AZ1251" s="55"/>
      <c r="BA1251" s="55"/>
      <c r="BB1251" s="55"/>
      <c r="BC1251" s="55"/>
      <c r="BD1251" s="55"/>
      <c r="BE1251" s="55"/>
      <c r="BF1251" s="55"/>
      <c r="BG1251" s="55"/>
      <c r="BH1251" s="55"/>
      <c r="BI1251" s="55"/>
      <c r="BJ1251" s="55"/>
      <c r="BK1251" s="55"/>
      <c r="BL1251" s="55"/>
      <c r="BM1251" s="55"/>
      <c r="BN1251" s="55"/>
      <c r="BO1251" s="55"/>
      <c r="BP1251" s="55"/>
      <c r="BQ1251" s="55"/>
      <c r="BR1251" s="55"/>
    </row>
    <row r="1252" spans="3:70" x14ac:dyDescent="0.4">
      <c r="C1252" s="55"/>
      <c r="D1252" s="55"/>
      <c r="E1252" s="55"/>
      <c r="F1252" s="55"/>
      <c r="G1252" s="55"/>
      <c r="H1252" s="55"/>
      <c r="I1252" s="55"/>
      <c r="J1252" s="55"/>
      <c r="K1252" s="55"/>
      <c r="L1252" s="55"/>
      <c r="M1252" s="55"/>
      <c r="N1252" s="55"/>
      <c r="O1252" s="55"/>
      <c r="P1252" s="55"/>
      <c r="Q1252" s="55"/>
      <c r="R1252" s="55"/>
      <c r="S1252" s="55"/>
      <c r="T1252" s="55"/>
      <c r="U1252" s="55"/>
      <c r="V1252" s="55"/>
      <c r="W1252" s="55"/>
      <c r="X1252" s="55"/>
      <c r="Y1252" s="55"/>
      <c r="Z1252" s="55"/>
      <c r="AA1252" s="55"/>
      <c r="AB1252" s="55"/>
      <c r="AC1252" s="55"/>
      <c r="AD1252" s="55"/>
      <c r="AE1252" s="55"/>
      <c r="AF1252" s="55"/>
      <c r="AG1252" s="55"/>
      <c r="AH1252" s="55"/>
      <c r="AI1252" s="55"/>
      <c r="AJ1252" s="55"/>
      <c r="AK1252" s="55"/>
      <c r="AL1252" s="55"/>
      <c r="AM1252" s="55"/>
      <c r="AN1252" s="55"/>
      <c r="AO1252" s="55"/>
      <c r="AP1252" s="55"/>
      <c r="AQ1252" s="55"/>
      <c r="AR1252" s="55"/>
      <c r="AS1252" s="55"/>
      <c r="AT1252" s="55"/>
      <c r="AU1252" s="55"/>
      <c r="AV1252" s="55"/>
      <c r="AW1252" s="55"/>
      <c r="AX1252" s="55"/>
      <c r="AY1252" s="55"/>
      <c r="AZ1252" s="55"/>
      <c r="BA1252" s="55"/>
      <c r="BB1252" s="55"/>
      <c r="BC1252" s="55"/>
      <c r="BD1252" s="55"/>
      <c r="BE1252" s="55"/>
      <c r="BF1252" s="55"/>
      <c r="BG1252" s="55"/>
      <c r="BH1252" s="55"/>
      <c r="BI1252" s="55"/>
      <c r="BJ1252" s="55"/>
      <c r="BK1252" s="55"/>
      <c r="BL1252" s="55"/>
      <c r="BM1252" s="55"/>
      <c r="BN1252" s="55"/>
      <c r="BO1252" s="55"/>
      <c r="BP1252" s="55"/>
      <c r="BQ1252" s="55"/>
      <c r="BR1252" s="55"/>
    </row>
    <row r="1253" spans="3:70" x14ac:dyDescent="0.4">
      <c r="C1253" s="55"/>
      <c r="D1253" s="55"/>
      <c r="E1253" s="55"/>
      <c r="F1253" s="55"/>
      <c r="G1253" s="55"/>
      <c r="H1253" s="55"/>
      <c r="I1253" s="55"/>
      <c r="J1253" s="55"/>
      <c r="K1253" s="55"/>
      <c r="L1253" s="55"/>
      <c r="M1253" s="55"/>
      <c r="N1253" s="55"/>
      <c r="O1253" s="55"/>
      <c r="P1253" s="55"/>
      <c r="Q1253" s="55"/>
      <c r="R1253" s="55"/>
      <c r="S1253" s="55"/>
      <c r="T1253" s="55"/>
      <c r="U1253" s="55"/>
      <c r="V1253" s="55"/>
      <c r="W1253" s="55"/>
      <c r="X1253" s="55"/>
      <c r="Y1253" s="55"/>
      <c r="Z1253" s="55"/>
      <c r="AA1253" s="55"/>
      <c r="AB1253" s="55"/>
      <c r="AC1253" s="55"/>
      <c r="AD1253" s="55"/>
      <c r="AE1253" s="55"/>
      <c r="AF1253" s="55"/>
      <c r="AG1253" s="55"/>
      <c r="AH1253" s="55"/>
      <c r="AI1253" s="55"/>
      <c r="AJ1253" s="55"/>
      <c r="AK1253" s="55"/>
      <c r="AL1253" s="55"/>
      <c r="AM1253" s="55"/>
      <c r="AN1253" s="55"/>
      <c r="AO1253" s="55"/>
      <c r="AP1253" s="55"/>
      <c r="AQ1253" s="55"/>
      <c r="AR1253" s="55"/>
      <c r="AS1253" s="55"/>
      <c r="AT1253" s="55"/>
      <c r="AU1253" s="55"/>
      <c r="AV1253" s="55"/>
      <c r="AW1253" s="55"/>
      <c r="AX1253" s="55"/>
      <c r="AY1253" s="55"/>
      <c r="AZ1253" s="55"/>
      <c r="BA1253" s="55"/>
      <c r="BB1253" s="55"/>
      <c r="BC1253" s="55"/>
      <c r="BD1253" s="55"/>
      <c r="BE1253" s="55"/>
      <c r="BF1253" s="55"/>
      <c r="BG1253" s="55"/>
      <c r="BH1253" s="55"/>
      <c r="BI1253" s="55"/>
      <c r="BJ1253" s="55"/>
      <c r="BK1253" s="55"/>
      <c r="BL1253" s="55"/>
      <c r="BM1253" s="55"/>
      <c r="BN1253" s="55"/>
      <c r="BO1253" s="55"/>
      <c r="BP1253" s="55"/>
      <c r="BQ1253" s="55"/>
      <c r="BR1253" s="55"/>
    </row>
    <row r="1254" spans="3:70" x14ac:dyDescent="0.4">
      <c r="C1254" s="55"/>
      <c r="D1254" s="55"/>
      <c r="E1254" s="55"/>
      <c r="F1254" s="55"/>
      <c r="G1254" s="55"/>
      <c r="H1254" s="55"/>
      <c r="I1254" s="55"/>
      <c r="J1254" s="55"/>
      <c r="K1254" s="55"/>
      <c r="L1254" s="55"/>
      <c r="M1254" s="55"/>
      <c r="N1254" s="55"/>
      <c r="O1254" s="55"/>
      <c r="P1254" s="55"/>
      <c r="Q1254" s="55"/>
      <c r="R1254" s="55"/>
      <c r="S1254" s="55"/>
      <c r="T1254" s="55"/>
      <c r="U1254" s="55"/>
      <c r="V1254" s="55"/>
      <c r="W1254" s="55"/>
      <c r="X1254" s="55"/>
      <c r="Y1254" s="55"/>
      <c r="Z1254" s="55"/>
      <c r="AA1254" s="55"/>
      <c r="AB1254" s="55"/>
      <c r="AC1254" s="55"/>
      <c r="AD1254" s="55"/>
      <c r="AE1254" s="55"/>
      <c r="AF1254" s="55"/>
      <c r="AG1254" s="55"/>
      <c r="AH1254" s="55"/>
      <c r="AI1254" s="55"/>
      <c r="AJ1254" s="55"/>
      <c r="AK1254" s="55"/>
      <c r="AL1254" s="55"/>
      <c r="AM1254" s="55"/>
      <c r="AN1254" s="55"/>
      <c r="AO1254" s="55"/>
      <c r="AP1254" s="55"/>
      <c r="AQ1254" s="55"/>
      <c r="AR1254" s="55"/>
      <c r="AS1254" s="55"/>
      <c r="AT1254" s="55"/>
      <c r="AU1254" s="55"/>
      <c r="AV1254" s="55"/>
      <c r="AW1254" s="55"/>
      <c r="AX1254" s="55"/>
      <c r="AY1254" s="55"/>
      <c r="AZ1254" s="55"/>
      <c r="BA1254" s="55"/>
      <c r="BB1254" s="55"/>
      <c r="BC1254" s="55"/>
      <c r="BD1254" s="55"/>
      <c r="BE1254" s="55"/>
      <c r="BF1254" s="55"/>
      <c r="BG1254" s="55"/>
      <c r="BH1254" s="55"/>
      <c r="BI1254" s="55"/>
      <c r="BJ1254" s="55"/>
      <c r="BK1254" s="55"/>
      <c r="BL1254" s="55"/>
      <c r="BM1254" s="55"/>
      <c r="BN1254" s="55"/>
      <c r="BO1254" s="55"/>
      <c r="BP1254" s="55"/>
      <c r="BQ1254" s="55"/>
      <c r="BR1254" s="55"/>
    </row>
    <row r="1255" spans="3:70" x14ac:dyDescent="0.4">
      <c r="C1255" s="55"/>
      <c r="D1255" s="55"/>
      <c r="E1255" s="55"/>
      <c r="F1255" s="55"/>
      <c r="G1255" s="55"/>
      <c r="H1255" s="55"/>
      <c r="I1255" s="55"/>
      <c r="J1255" s="55"/>
      <c r="K1255" s="55"/>
      <c r="L1255" s="55"/>
      <c r="M1255" s="55"/>
      <c r="N1255" s="55"/>
      <c r="O1255" s="55"/>
      <c r="P1255" s="55"/>
      <c r="Q1255" s="55"/>
      <c r="R1255" s="55"/>
      <c r="S1255" s="55"/>
      <c r="T1255" s="55"/>
      <c r="U1255" s="55"/>
      <c r="V1255" s="55"/>
      <c r="W1255" s="55"/>
      <c r="X1255" s="55"/>
      <c r="Y1255" s="55"/>
      <c r="Z1255" s="55"/>
      <c r="AA1255" s="55"/>
      <c r="AB1255" s="55"/>
      <c r="AC1255" s="55"/>
      <c r="AD1255" s="55"/>
      <c r="AE1255" s="55"/>
      <c r="AF1255" s="55"/>
      <c r="AG1255" s="55"/>
      <c r="AH1255" s="55"/>
      <c r="AI1255" s="55"/>
      <c r="AJ1255" s="55"/>
      <c r="AK1255" s="55"/>
      <c r="AL1255" s="55"/>
      <c r="AM1255" s="55"/>
      <c r="AN1255" s="55"/>
      <c r="AO1255" s="55"/>
      <c r="AP1255" s="55"/>
      <c r="AQ1255" s="55"/>
      <c r="AR1255" s="55"/>
      <c r="AS1255" s="55"/>
      <c r="AT1255" s="55"/>
      <c r="AU1255" s="55"/>
      <c r="AV1255" s="55"/>
      <c r="AW1255" s="55"/>
      <c r="AX1255" s="55"/>
      <c r="AY1255" s="55"/>
      <c r="AZ1255" s="55"/>
      <c r="BA1255" s="55"/>
      <c r="BB1255" s="55"/>
      <c r="BC1255" s="55"/>
      <c r="BD1255" s="55"/>
      <c r="BE1255" s="55"/>
      <c r="BF1255" s="55"/>
      <c r="BG1255" s="55"/>
      <c r="BH1255" s="55"/>
      <c r="BI1255" s="55"/>
      <c r="BJ1255" s="55"/>
      <c r="BK1255" s="55"/>
      <c r="BL1255" s="55"/>
      <c r="BM1255" s="55"/>
      <c r="BN1255" s="55"/>
      <c r="BO1255" s="55"/>
      <c r="BP1255" s="55"/>
      <c r="BQ1255" s="55"/>
      <c r="BR1255" s="55"/>
    </row>
    <row r="1256" spans="3:70" x14ac:dyDescent="0.4">
      <c r="C1256" s="55"/>
      <c r="D1256" s="55"/>
      <c r="E1256" s="55"/>
      <c r="F1256" s="55"/>
      <c r="G1256" s="55"/>
      <c r="H1256" s="55"/>
      <c r="I1256" s="55"/>
      <c r="J1256" s="55"/>
      <c r="K1256" s="55"/>
      <c r="L1256" s="55"/>
      <c r="M1256" s="55"/>
      <c r="N1256" s="55"/>
      <c r="O1256" s="55"/>
      <c r="P1256" s="55"/>
      <c r="Q1256" s="55"/>
      <c r="R1256" s="55"/>
      <c r="S1256" s="55"/>
      <c r="T1256" s="55"/>
      <c r="U1256" s="55"/>
      <c r="V1256" s="55"/>
      <c r="W1256" s="55"/>
      <c r="X1256" s="55"/>
      <c r="Y1256" s="55"/>
      <c r="Z1256" s="55"/>
      <c r="AA1256" s="55"/>
      <c r="AB1256" s="55"/>
      <c r="AC1256" s="55"/>
      <c r="AD1256" s="55"/>
      <c r="AE1256" s="55"/>
      <c r="AF1256" s="55"/>
      <c r="AG1256" s="55"/>
      <c r="AH1256" s="55"/>
      <c r="AI1256" s="55"/>
      <c r="AJ1256" s="55"/>
      <c r="AK1256" s="55"/>
      <c r="AL1256" s="55"/>
      <c r="AM1256" s="55"/>
      <c r="AN1256" s="55"/>
      <c r="AO1256" s="55"/>
      <c r="AP1256" s="55"/>
      <c r="AQ1256" s="55"/>
      <c r="AR1256" s="55"/>
      <c r="AS1256" s="55"/>
      <c r="AT1256" s="55"/>
      <c r="AU1256" s="55"/>
      <c r="AV1256" s="55"/>
      <c r="AW1256" s="55"/>
      <c r="AX1256" s="55"/>
      <c r="AY1256" s="55"/>
      <c r="AZ1256" s="55"/>
      <c r="BA1256" s="55"/>
      <c r="BB1256" s="55"/>
      <c r="BC1256" s="55"/>
      <c r="BD1256" s="55"/>
      <c r="BE1256" s="55"/>
      <c r="BF1256" s="55"/>
      <c r="BG1256" s="55"/>
      <c r="BH1256" s="55"/>
      <c r="BI1256" s="55"/>
      <c r="BJ1256" s="55"/>
      <c r="BK1256" s="55"/>
      <c r="BL1256" s="55"/>
      <c r="BM1256" s="55"/>
      <c r="BN1256" s="55"/>
      <c r="BO1256" s="55"/>
      <c r="BP1256" s="55"/>
      <c r="BQ1256" s="55"/>
      <c r="BR1256" s="55"/>
    </row>
    <row r="1257" spans="3:70" x14ac:dyDescent="0.4">
      <c r="C1257" s="55"/>
      <c r="D1257" s="55"/>
      <c r="E1257" s="55"/>
      <c r="F1257" s="55"/>
      <c r="G1257" s="55"/>
      <c r="H1257" s="55"/>
      <c r="I1257" s="55"/>
      <c r="J1257" s="55"/>
      <c r="K1257" s="55"/>
      <c r="L1257" s="55"/>
      <c r="M1257" s="55"/>
      <c r="N1257" s="55"/>
      <c r="O1257" s="55"/>
      <c r="P1257" s="55"/>
      <c r="Q1257" s="55"/>
      <c r="R1257" s="55"/>
      <c r="S1257" s="55"/>
      <c r="T1257" s="55"/>
      <c r="U1257" s="55"/>
      <c r="V1257" s="55"/>
      <c r="W1257" s="55"/>
      <c r="X1257" s="55"/>
      <c r="Y1257" s="55"/>
      <c r="Z1257" s="55"/>
      <c r="AA1257" s="55"/>
      <c r="AB1257" s="55"/>
      <c r="AC1257" s="55"/>
      <c r="AD1257" s="55"/>
      <c r="AE1257" s="55"/>
      <c r="AF1257" s="55"/>
      <c r="AG1257" s="55"/>
      <c r="AH1257" s="55"/>
      <c r="AI1257" s="55"/>
      <c r="AJ1257" s="55"/>
      <c r="AK1257" s="55"/>
      <c r="AL1257" s="55"/>
      <c r="AM1257" s="55"/>
      <c r="AN1257" s="55"/>
      <c r="AO1257" s="55"/>
      <c r="AP1257" s="55"/>
      <c r="AQ1257" s="55"/>
      <c r="AR1257" s="55"/>
      <c r="AS1257" s="55"/>
      <c r="AT1257" s="55"/>
      <c r="AU1257" s="55"/>
      <c r="AV1257" s="55"/>
      <c r="AW1257" s="55"/>
      <c r="AX1257" s="55"/>
      <c r="AY1257" s="55"/>
      <c r="AZ1257" s="55"/>
      <c r="BA1257" s="55"/>
      <c r="BB1257" s="55"/>
      <c r="BC1257" s="55"/>
      <c r="BD1257" s="55"/>
      <c r="BE1257" s="55"/>
      <c r="BF1257" s="55"/>
      <c r="BG1257" s="55"/>
      <c r="BH1257" s="55"/>
      <c r="BI1257" s="55"/>
      <c r="BJ1257" s="55"/>
      <c r="BK1257" s="55"/>
      <c r="BL1257" s="55"/>
      <c r="BM1257" s="55"/>
      <c r="BN1257" s="55"/>
      <c r="BO1257" s="55"/>
      <c r="BP1257" s="55"/>
      <c r="BQ1257" s="55"/>
      <c r="BR1257" s="55"/>
    </row>
    <row r="1258" spans="3:70" x14ac:dyDescent="0.4">
      <c r="C1258" s="55"/>
      <c r="D1258" s="55"/>
      <c r="E1258" s="55"/>
      <c r="F1258" s="55"/>
      <c r="G1258" s="55"/>
      <c r="H1258" s="55"/>
      <c r="I1258" s="55"/>
      <c r="J1258" s="55"/>
      <c r="K1258" s="55"/>
      <c r="L1258" s="55"/>
      <c r="M1258" s="55"/>
      <c r="N1258" s="55"/>
      <c r="O1258" s="55"/>
      <c r="P1258" s="55"/>
      <c r="Q1258" s="55"/>
      <c r="R1258" s="55"/>
      <c r="S1258" s="55"/>
      <c r="T1258" s="55"/>
      <c r="U1258" s="55"/>
      <c r="V1258" s="55"/>
      <c r="W1258" s="55"/>
      <c r="X1258" s="55"/>
      <c r="Y1258" s="55"/>
      <c r="Z1258" s="55"/>
      <c r="AA1258" s="55"/>
      <c r="AB1258" s="55"/>
      <c r="AC1258" s="55"/>
      <c r="AD1258" s="55"/>
      <c r="AE1258" s="55"/>
      <c r="AF1258" s="55"/>
      <c r="AG1258" s="55"/>
      <c r="AH1258" s="55"/>
      <c r="AI1258" s="55"/>
      <c r="AJ1258" s="55"/>
      <c r="AK1258" s="55"/>
      <c r="AL1258" s="55"/>
      <c r="AM1258" s="55"/>
      <c r="AN1258" s="55"/>
      <c r="AO1258" s="55"/>
      <c r="AP1258" s="55"/>
      <c r="AQ1258" s="55"/>
      <c r="AR1258" s="55"/>
      <c r="AS1258" s="55"/>
      <c r="AT1258" s="55"/>
      <c r="AU1258" s="55"/>
      <c r="AV1258" s="55"/>
      <c r="AW1258" s="55"/>
      <c r="AX1258" s="55"/>
      <c r="AY1258" s="55"/>
      <c r="AZ1258" s="55"/>
      <c r="BA1258" s="55"/>
      <c r="BB1258" s="55"/>
      <c r="BC1258" s="55"/>
      <c r="BD1258" s="55"/>
      <c r="BE1258" s="55"/>
      <c r="BF1258" s="55"/>
      <c r="BG1258" s="55"/>
      <c r="BH1258" s="55"/>
      <c r="BI1258" s="55"/>
      <c r="BJ1258" s="55"/>
      <c r="BK1258" s="55"/>
      <c r="BL1258" s="55"/>
      <c r="BM1258" s="55"/>
      <c r="BN1258" s="55"/>
      <c r="BO1258" s="55"/>
      <c r="BP1258" s="55"/>
      <c r="BQ1258" s="55"/>
      <c r="BR1258" s="55"/>
    </row>
    <row r="1259" spans="3:70" x14ac:dyDescent="0.4">
      <c r="C1259" s="55"/>
      <c r="D1259" s="55"/>
      <c r="E1259" s="55"/>
      <c r="F1259" s="55"/>
      <c r="G1259" s="55"/>
      <c r="H1259" s="55"/>
      <c r="I1259" s="55"/>
      <c r="J1259" s="55"/>
      <c r="K1259" s="55"/>
      <c r="L1259" s="55"/>
      <c r="M1259" s="55"/>
      <c r="N1259" s="55"/>
      <c r="O1259" s="55"/>
      <c r="P1259" s="55"/>
      <c r="Q1259" s="55"/>
      <c r="R1259" s="55"/>
      <c r="S1259" s="55"/>
      <c r="T1259" s="55"/>
      <c r="U1259" s="55"/>
      <c r="V1259" s="55"/>
      <c r="W1259" s="55"/>
      <c r="X1259" s="55"/>
      <c r="Y1259" s="55"/>
      <c r="Z1259" s="55"/>
      <c r="AA1259" s="55"/>
      <c r="AB1259" s="55"/>
      <c r="AC1259" s="55"/>
      <c r="AD1259" s="55"/>
      <c r="AE1259" s="55"/>
      <c r="AF1259" s="55"/>
      <c r="AG1259" s="55"/>
      <c r="AH1259" s="55"/>
      <c r="AI1259" s="55"/>
      <c r="AJ1259" s="55"/>
      <c r="AK1259" s="55"/>
      <c r="AL1259" s="55"/>
      <c r="AM1259" s="55"/>
      <c r="AN1259" s="55"/>
      <c r="AO1259" s="55"/>
      <c r="AP1259" s="55"/>
      <c r="AQ1259" s="55"/>
      <c r="AR1259" s="55"/>
      <c r="AS1259" s="55"/>
      <c r="AT1259" s="55"/>
      <c r="AU1259" s="55"/>
      <c r="AV1259" s="55"/>
      <c r="AW1259" s="55"/>
      <c r="AX1259" s="55"/>
      <c r="AY1259" s="55"/>
      <c r="AZ1259" s="55"/>
      <c r="BA1259" s="55"/>
      <c r="BB1259" s="55"/>
      <c r="BC1259" s="55"/>
      <c r="BD1259" s="55"/>
      <c r="BE1259" s="55"/>
      <c r="BF1259" s="55"/>
      <c r="BG1259" s="55"/>
      <c r="BH1259" s="55"/>
      <c r="BI1259" s="55"/>
      <c r="BJ1259" s="55"/>
      <c r="BK1259" s="55"/>
      <c r="BL1259" s="55"/>
      <c r="BM1259" s="55"/>
      <c r="BN1259" s="55"/>
      <c r="BO1259" s="55"/>
      <c r="BP1259" s="55"/>
      <c r="BQ1259" s="55"/>
      <c r="BR1259" s="55"/>
    </row>
    <row r="1260" spans="3:70" x14ac:dyDescent="0.4">
      <c r="C1260" s="55"/>
      <c r="D1260" s="55"/>
      <c r="E1260" s="55"/>
      <c r="F1260" s="55"/>
      <c r="G1260" s="55"/>
      <c r="H1260" s="55"/>
      <c r="I1260" s="55"/>
      <c r="J1260" s="55"/>
      <c r="K1260" s="55"/>
      <c r="L1260" s="55"/>
      <c r="M1260" s="55"/>
      <c r="N1260" s="55"/>
      <c r="O1260" s="55"/>
      <c r="P1260" s="55"/>
      <c r="Q1260" s="55"/>
      <c r="R1260" s="55"/>
      <c r="S1260" s="55"/>
      <c r="T1260" s="55"/>
      <c r="U1260" s="55"/>
      <c r="V1260" s="55"/>
      <c r="W1260" s="55"/>
      <c r="X1260" s="55"/>
      <c r="Y1260" s="55"/>
      <c r="Z1260" s="55"/>
      <c r="AA1260" s="55"/>
      <c r="AB1260" s="55"/>
      <c r="AC1260" s="55"/>
      <c r="AD1260" s="55"/>
      <c r="AE1260" s="55"/>
      <c r="AF1260" s="55"/>
      <c r="AG1260" s="55"/>
      <c r="AH1260" s="55"/>
      <c r="AI1260" s="55"/>
      <c r="AJ1260" s="55"/>
      <c r="AK1260" s="55"/>
      <c r="AL1260" s="55"/>
      <c r="AM1260" s="55"/>
      <c r="AN1260" s="55"/>
      <c r="AO1260" s="55"/>
      <c r="AP1260" s="55"/>
      <c r="AQ1260" s="55"/>
      <c r="AR1260" s="55"/>
      <c r="AS1260" s="55"/>
      <c r="AT1260" s="55"/>
      <c r="AU1260" s="55"/>
      <c r="AV1260" s="55"/>
      <c r="AW1260" s="55"/>
      <c r="AX1260" s="55"/>
      <c r="AY1260" s="55"/>
      <c r="AZ1260" s="55"/>
      <c r="BA1260" s="55"/>
      <c r="BB1260" s="55"/>
      <c r="BC1260" s="55"/>
      <c r="BD1260" s="55"/>
      <c r="BE1260" s="55"/>
      <c r="BF1260" s="55"/>
      <c r="BG1260" s="55"/>
      <c r="BH1260" s="55"/>
      <c r="BI1260" s="55"/>
      <c r="BJ1260" s="55"/>
      <c r="BK1260" s="55"/>
      <c r="BL1260" s="55"/>
      <c r="BM1260" s="55"/>
      <c r="BN1260" s="55"/>
      <c r="BO1260" s="55"/>
      <c r="BP1260" s="55"/>
      <c r="BQ1260" s="55"/>
      <c r="BR1260" s="55"/>
    </row>
    <row r="1261" spans="3:70" x14ac:dyDescent="0.4">
      <c r="C1261" s="55"/>
      <c r="D1261" s="55"/>
      <c r="E1261" s="55"/>
      <c r="F1261" s="55"/>
      <c r="G1261" s="55"/>
      <c r="H1261" s="55"/>
      <c r="I1261" s="55"/>
      <c r="J1261" s="55"/>
      <c r="K1261" s="55"/>
      <c r="L1261" s="55"/>
      <c r="M1261" s="55"/>
      <c r="N1261" s="55"/>
      <c r="O1261" s="55"/>
      <c r="P1261" s="55"/>
      <c r="Q1261" s="55"/>
      <c r="R1261" s="55"/>
      <c r="S1261" s="55"/>
      <c r="T1261" s="55"/>
      <c r="U1261" s="55"/>
      <c r="V1261" s="55"/>
      <c r="W1261" s="55"/>
      <c r="X1261" s="55"/>
      <c r="Y1261" s="55"/>
      <c r="Z1261" s="55"/>
      <c r="AA1261" s="55"/>
      <c r="AB1261" s="55"/>
      <c r="AC1261" s="55"/>
      <c r="AD1261" s="55"/>
      <c r="AE1261" s="55"/>
      <c r="AF1261" s="55"/>
      <c r="AG1261" s="55"/>
      <c r="AH1261" s="55"/>
      <c r="AI1261" s="55"/>
      <c r="AJ1261" s="55"/>
      <c r="AK1261" s="55"/>
      <c r="AL1261" s="55"/>
      <c r="AM1261" s="55"/>
      <c r="AN1261" s="55"/>
      <c r="AO1261" s="55"/>
      <c r="AP1261" s="55"/>
      <c r="AQ1261" s="55"/>
      <c r="AR1261" s="55"/>
      <c r="AS1261" s="55"/>
      <c r="AT1261" s="55"/>
      <c r="AU1261" s="55"/>
      <c r="AV1261" s="55"/>
      <c r="AW1261" s="55"/>
      <c r="AX1261" s="55"/>
      <c r="AY1261" s="55"/>
      <c r="AZ1261" s="55"/>
      <c r="BA1261" s="55"/>
      <c r="BB1261" s="55"/>
      <c r="BC1261" s="55"/>
      <c r="BD1261" s="55"/>
      <c r="BE1261" s="55"/>
      <c r="BF1261" s="55"/>
      <c r="BG1261" s="55"/>
      <c r="BH1261" s="55"/>
      <c r="BI1261" s="55"/>
      <c r="BJ1261" s="55"/>
      <c r="BK1261" s="55"/>
      <c r="BL1261" s="55"/>
      <c r="BM1261" s="55"/>
      <c r="BN1261" s="55"/>
      <c r="BO1261" s="55"/>
      <c r="BP1261" s="55"/>
      <c r="BQ1261" s="55"/>
      <c r="BR1261" s="55"/>
    </row>
    <row r="1262" spans="3:70" x14ac:dyDescent="0.4">
      <c r="C1262" s="55"/>
      <c r="D1262" s="55"/>
      <c r="E1262" s="55"/>
      <c r="F1262" s="55"/>
      <c r="G1262" s="55"/>
      <c r="H1262" s="55"/>
      <c r="I1262" s="55"/>
      <c r="J1262" s="55"/>
      <c r="K1262" s="55"/>
      <c r="L1262" s="55"/>
      <c r="M1262" s="55"/>
      <c r="N1262" s="55"/>
      <c r="O1262" s="55"/>
      <c r="P1262" s="55"/>
      <c r="Q1262" s="55"/>
      <c r="R1262" s="55"/>
      <c r="S1262" s="55"/>
      <c r="T1262" s="55"/>
      <c r="U1262" s="55"/>
      <c r="V1262" s="55"/>
      <c r="W1262" s="55"/>
      <c r="X1262" s="55"/>
      <c r="Y1262" s="55"/>
      <c r="Z1262" s="55"/>
      <c r="AA1262" s="55"/>
      <c r="AB1262" s="55"/>
      <c r="AC1262" s="55"/>
      <c r="AD1262" s="55"/>
      <c r="AE1262" s="55"/>
      <c r="AF1262" s="55"/>
      <c r="AG1262" s="55"/>
      <c r="AH1262" s="55"/>
      <c r="AI1262" s="55"/>
      <c r="AJ1262" s="55"/>
      <c r="AK1262" s="55"/>
      <c r="AL1262" s="55"/>
      <c r="AM1262" s="55"/>
      <c r="AN1262" s="55"/>
      <c r="AO1262" s="55"/>
      <c r="AP1262" s="55"/>
      <c r="AQ1262" s="55"/>
      <c r="AR1262" s="55"/>
      <c r="AS1262" s="55"/>
      <c r="AT1262" s="55"/>
      <c r="AU1262" s="55"/>
      <c r="AV1262" s="55"/>
      <c r="AW1262" s="55"/>
      <c r="AX1262" s="55"/>
      <c r="AY1262" s="55"/>
      <c r="AZ1262" s="55"/>
      <c r="BA1262" s="55"/>
      <c r="BB1262" s="55"/>
      <c r="BC1262" s="55"/>
      <c r="BD1262" s="55"/>
      <c r="BE1262" s="55"/>
      <c r="BF1262" s="55"/>
      <c r="BG1262" s="55"/>
      <c r="BH1262" s="55"/>
      <c r="BI1262" s="55"/>
      <c r="BJ1262" s="55"/>
      <c r="BK1262" s="55"/>
      <c r="BL1262" s="55"/>
      <c r="BM1262" s="55"/>
      <c r="BN1262" s="55"/>
      <c r="BO1262" s="55"/>
      <c r="BP1262" s="55"/>
      <c r="BQ1262" s="55"/>
      <c r="BR1262" s="55"/>
    </row>
    <row r="1263" spans="3:70" x14ac:dyDescent="0.4">
      <c r="C1263" s="55"/>
      <c r="D1263" s="55"/>
      <c r="E1263" s="55"/>
      <c r="F1263" s="55"/>
      <c r="G1263" s="55"/>
      <c r="H1263" s="55"/>
      <c r="I1263" s="55"/>
      <c r="J1263" s="55"/>
      <c r="K1263" s="55"/>
      <c r="L1263" s="55"/>
      <c r="M1263" s="55"/>
      <c r="N1263" s="55"/>
      <c r="O1263" s="55"/>
      <c r="P1263" s="55"/>
      <c r="Q1263" s="55"/>
      <c r="R1263" s="55"/>
      <c r="S1263" s="55"/>
      <c r="T1263" s="55"/>
      <c r="U1263" s="55"/>
      <c r="V1263" s="55"/>
      <c r="W1263" s="55"/>
      <c r="X1263" s="55"/>
      <c r="Y1263" s="55"/>
      <c r="Z1263" s="55"/>
      <c r="AA1263" s="55"/>
      <c r="AB1263" s="55"/>
      <c r="AC1263" s="55"/>
      <c r="AD1263" s="55"/>
      <c r="AE1263" s="55"/>
      <c r="AF1263" s="55"/>
      <c r="AG1263" s="55"/>
      <c r="AH1263" s="55"/>
      <c r="AI1263" s="55"/>
      <c r="AJ1263" s="55"/>
      <c r="AK1263" s="55"/>
      <c r="AL1263" s="55"/>
      <c r="AM1263" s="55"/>
      <c r="AN1263" s="55"/>
      <c r="AO1263" s="55"/>
      <c r="AP1263" s="55"/>
      <c r="AQ1263" s="55"/>
      <c r="AR1263" s="55"/>
      <c r="AS1263" s="55"/>
      <c r="AT1263" s="55"/>
      <c r="AU1263" s="55"/>
      <c r="AV1263" s="55"/>
      <c r="AW1263" s="55"/>
      <c r="AX1263" s="55"/>
      <c r="AY1263" s="55"/>
      <c r="AZ1263" s="55"/>
      <c r="BA1263" s="55"/>
      <c r="BB1263" s="55"/>
      <c r="BC1263" s="55"/>
      <c r="BD1263" s="55"/>
      <c r="BE1263" s="55"/>
      <c r="BF1263" s="55"/>
      <c r="BG1263" s="55"/>
      <c r="BH1263" s="55"/>
      <c r="BI1263" s="55"/>
      <c r="BJ1263" s="55"/>
      <c r="BK1263" s="55"/>
      <c r="BL1263" s="55"/>
      <c r="BM1263" s="55"/>
      <c r="BN1263" s="55"/>
      <c r="BO1263" s="55"/>
      <c r="BP1263" s="55"/>
      <c r="BQ1263" s="55"/>
      <c r="BR1263" s="55"/>
    </row>
    <row r="1264" spans="3:70" x14ac:dyDescent="0.4">
      <c r="C1264" s="55"/>
      <c r="D1264" s="55"/>
      <c r="E1264" s="55"/>
      <c r="F1264" s="55"/>
      <c r="G1264" s="55"/>
      <c r="H1264" s="55"/>
      <c r="I1264" s="55"/>
      <c r="J1264" s="55"/>
      <c r="K1264" s="55"/>
      <c r="L1264" s="55"/>
      <c r="M1264" s="55"/>
      <c r="N1264" s="55"/>
      <c r="O1264" s="55"/>
      <c r="P1264" s="55"/>
      <c r="Q1264" s="55"/>
      <c r="R1264" s="55"/>
      <c r="S1264" s="55"/>
      <c r="T1264" s="55"/>
      <c r="U1264" s="55"/>
      <c r="V1264" s="55"/>
      <c r="W1264" s="55"/>
      <c r="X1264" s="55"/>
      <c r="Y1264" s="55"/>
      <c r="Z1264" s="55"/>
      <c r="AA1264" s="55"/>
      <c r="AB1264" s="55"/>
      <c r="AC1264" s="55"/>
      <c r="AD1264" s="55"/>
      <c r="AE1264" s="55"/>
      <c r="AF1264" s="55"/>
      <c r="AG1264" s="55"/>
      <c r="AH1264" s="55"/>
      <c r="AI1264" s="55"/>
      <c r="AJ1264" s="55"/>
      <c r="AK1264" s="55"/>
      <c r="AL1264" s="55"/>
      <c r="AM1264" s="55"/>
      <c r="AN1264" s="55"/>
      <c r="AO1264" s="55"/>
      <c r="AP1264" s="55"/>
      <c r="AQ1264" s="55"/>
      <c r="AR1264" s="55"/>
      <c r="AS1264" s="55"/>
      <c r="AT1264" s="55"/>
      <c r="AU1264" s="55"/>
      <c r="AV1264" s="55"/>
      <c r="AW1264" s="55"/>
      <c r="AX1264" s="55"/>
      <c r="AY1264" s="55"/>
      <c r="AZ1264" s="55"/>
      <c r="BA1264" s="55"/>
      <c r="BB1264" s="55"/>
      <c r="BC1264" s="55"/>
      <c r="BD1264" s="55"/>
      <c r="BE1264" s="55"/>
      <c r="BF1264" s="55"/>
      <c r="BG1264" s="55"/>
      <c r="BH1264" s="55"/>
      <c r="BI1264" s="55"/>
      <c r="BJ1264" s="55"/>
      <c r="BK1264" s="55"/>
      <c r="BL1264" s="55"/>
      <c r="BM1264" s="55"/>
      <c r="BN1264" s="55"/>
      <c r="BO1264" s="55"/>
      <c r="BP1264" s="55"/>
      <c r="BQ1264" s="55"/>
      <c r="BR1264" s="55"/>
    </row>
    <row r="1265" spans="3:70" x14ac:dyDescent="0.4">
      <c r="C1265" s="55"/>
      <c r="D1265" s="55"/>
      <c r="E1265" s="55"/>
      <c r="F1265" s="55"/>
      <c r="G1265" s="55"/>
      <c r="H1265" s="55"/>
      <c r="I1265" s="55"/>
      <c r="J1265" s="55"/>
      <c r="K1265" s="55"/>
      <c r="L1265" s="55"/>
      <c r="M1265" s="55"/>
      <c r="N1265" s="55"/>
      <c r="O1265" s="55"/>
      <c r="P1265" s="55"/>
      <c r="Q1265" s="55"/>
      <c r="R1265" s="55"/>
      <c r="S1265" s="55"/>
      <c r="T1265" s="55"/>
      <c r="U1265" s="55"/>
      <c r="V1265" s="55"/>
      <c r="W1265" s="55"/>
      <c r="X1265" s="55"/>
      <c r="Y1265" s="55"/>
      <c r="Z1265" s="55"/>
      <c r="AA1265" s="55"/>
      <c r="AB1265" s="55"/>
      <c r="AC1265" s="55"/>
      <c r="AD1265" s="55"/>
      <c r="AE1265" s="55"/>
      <c r="AF1265" s="55"/>
      <c r="AG1265" s="55"/>
      <c r="AH1265" s="55"/>
      <c r="AI1265" s="55"/>
      <c r="AJ1265" s="55"/>
      <c r="AK1265" s="55"/>
      <c r="AL1265" s="55"/>
      <c r="AM1265" s="55"/>
      <c r="AN1265" s="55"/>
      <c r="AO1265" s="55"/>
      <c r="AP1265" s="55"/>
      <c r="AQ1265" s="55"/>
      <c r="AR1265" s="55"/>
      <c r="AS1265" s="55"/>
      <c r="AT1265" s="55"/>
      <c r="AU1265" s="55"/>
      <c r="AV1265" s="55"/>
      <c r="AW1265" s="55"/>
      <c r="AX1265" s="55"/>
      <c r="AY1265" s="55"/>
      <c r="AZ1265" s="55"/>
      <c r="BA1265" s="55"/>
      <c r="BB1265" s="55"/>
      <c r="BC1265" s="55"/>
      <c r="BD1265" s="55"/>
      <c r="BE1265" s="55"/>
      <c r="BF1265" s="55"/>
      <c r="BG1265" s="55"/>
      <c r="BH1265" s="55"/>
      <c r="BI1265" s="55"/>
      <c r="BJ1265" s="55"/>
      <c r="BK1265" s="55"/>
      <c r="BL1265" s="55"/>
      <c r="BM1265" s="55"/>
      <c r="BN1265" s="55"/>
      <c r="BO1265" s="55"/>
      <c r="BP1265" s="55"/>
      <c r="BQ1265" s="55"/>
      <c r="BR1265" s="55"/>
    </row>
    <row r="1266" spans="3:70" x14ac:dyDescent="0.4">
      <c r="C1266" s="55"/>
      <c r="D1266" s="55"/>
      <c r="E1266" s="55"/>
      <c r="F1266" s="55"/>
      <c r="G1266" s="55"/>
      <c r="H1266" s="55"/>
      <c r="I1266" s="55"/>
      <c r="J1266" s="55"/>
      <c r="K1266" s="55"/>
      <c r="L1266" s="55"/>
      <c r="M1266" s="55"/>
      <c r="N1266" s="55"/>
      <c r="O1266" s="55"/>
      <c r="P1266" s="55"/>
      <c r="Q1266" s="55"/>
      <c r="R1266" s="55"/>
      <c r="S1266" s="55"/>
      <c r="T1266" s="55"/>
      <c r="U1266" s="55"/>
      <c r="V1266" s="55"/>
      <c r="W1266" s="55"/>
      <c r="X1266" s="55"/>
      <c r="Y1266" s="55"/>
      <c r="Z1266" s="55"/>
      <c r="AA1266" s="55"/>
      <c r="AB1266" s="55"/>
      <c r="AC1266" s="55"/>
      <c r="AD1266" s="55"/>
      <c r="AE1266" s="55"/>
      <c r="AF1266" s="55"/>
      <c r="AG1266" s="55"/>
      <c r="AH1266" s="55"/>
      <c r="AI1266" s="55"/>
      <c r="AJ1266" s="55"/>
      <c r="AK1266" s="55"/>
      <c r="AL1266" s="55"/>
      <c r="AM1266" s="55"/>
      <c r="AN1266" s="55"/>
      <c r="AO1266" s="55"/>
      <c r="AP1266" s="55"/>
      <c r="AQ1266" s="55"/>
      <c r="AR1266" s="55"/>
      <c r="AS1266" s="55"/>
      <c r="AT1266" s="55"/>
      <c r="AU1266" s="55"/>
      <c r="AV1266" s="55"/>
      <c r="AW1266" s="55"/>
      <c r="AX1266" s="55"/>
      <c r="AY1266" s="55"/>
      <c r="AZ1266" s="55"/>
      <c r="BA1266" s="55"/>
      <c r="BB1266" s="55"/>
      <c r="BC1266" s="55"/>
      <c r="BD1266" s="55"/>
      <c r="BE1266" s="55"/>
      <c r="BF1266" s="55"/>
      <c r="BG1266" s="55"/>
      <c r="BH1266" s="55"/>
      <c r="BI1266" s="55"/>
      <c r="BJ1266" s="55"/>
      <c r="BK1266" s="55"/>
      <c r="BL1266" s="55"/>
      <c r="BM1266" s="55"/>
      <c r="BN1266" s="55"/>
      <c r="BO1266" s="55"/>
      <c r="BP1266" s="55"/>
      <c r="BQ1266" s="55"/>
      <c r="BR1266" s="55"/>
    </row>
    <row r="1267" spans="3:70" x14ac:dyDescent="0.4">
      <c r="C1267" s="55"/>
      <c r="D1267" s="55"/>
      <c r="E1267" s="55"/>
      <c r="F1267" s="55"/>
      <c r="G1267" s="55"/>
      <c r="H1267" s="55"/>
      <c r="I1267" s="55"/>
      <c r="J1267" s="55"/>
      <c r="K1267" s="55"/>
      <c r="L1267" s="55"/>
      <c r="M1267" s="55"/>
      <c r="N1267" s="55"/>
      <c r="O1267" s="55"/>
      <c r="P1267" s="55"/>
      <c r="Q1267" s="55"/>
      <c r="R1267" s="55"/>
      <c r="S1267" s="55"/>
      <c r="T1267" s="55"/>
      <c r="U1267" s="55"/>
      <c r="V1267" s="55"/>
      <c r="W1267" s="55"/>
      <c r="X1267" s="55"/>
      <c r="Y1267" s="55"/>
      <c r="Z1267" s="55"/>
      <c r="AA1267" s="55"/>
      <c r="AB1267" s="55"/>
      <c r="AC1267" s="55"/>
      <c r="AD1267" s="55"/>
      <c r="AE1267" s="55"/>
      <c r="AF1267" s="55"/>
      <c r="AG1267" s="55"/>
      <c r="AH1267" s="55"/>
      <c r="AI1267" s="55"/>
      <c r="AJ1267" s="55"/>
      <c r="AK1267" s="55"/>
      <c r="AL1267" s="55"/>
      <c r="AM1267" s="55"/>
      <c r="AN1267" s="55"/>
      <c r="AO1267" s="55"/>
      <c r="AP1267" s="55"/>
      <c r="AQ1267" s="55"/>
      <c r="AR1267" s="55"/>
      <c r="AS1267" s="55"/>
      <c r="AT1267" s="55"/>
      <c r="AU1267" s="55"/>
      <c r="AV1267" s="55"/>
      <c r="AW1267" s="55"/>
      <c r="AX1267" s="55"/>
      <c r="AY1267" s="55"/>
      <c r="AZ1267" s="55"/>
      <c r="BA1267" s="55"/>
      <c r="BB1267" s="55"/>
      <c r="BC1267" s="55"/>
      <c r="BD1267" s="55"/>
      <c r="BE1267" s="55"/>
      <c r="BF1267" s="55"/>
      <c r="BG1267" s="55"/>
      <c r="BH1267" s="55"/>
      <c r="BI1267" s="55"/>
      <c r="BJ1267" s="55"/>
      <c r="BK1267" s="55"/>
      <c r="BL1267" s="55"/>
      <c r="BM1267" s="55"/>
      <c r="BN1267" s="55"/>
      <c r="BO1267" s="55"/>
      <c r="BP1267" s="55"/>
      <c r="BQ1267" s="55"/>
      <c r="BR1267" s="55"/>
    </row>
    <row r="1268" spans="3:70" x14ac:dyDescent="0.4">
      <c r="C1268" s="55"/>
      <c r="D1268" s="55"/>
      <c r="E1268" s="55"/>
      <c r="F1268" s="55"/>
      <c r="G1268" s="55"/>
      <c r="H1268" s="55"/>
      <c r="I1268" s="55"/>
      <c r="J1268" s="55"/>
      <c r="K1268" s="55"/>
      <c r="L1268" s="55"/>
      <c r="M1268" s="55"/>
      <c r="N1268" s="55"/>
      <c r="O1268" s="55"/>
      <c r="P1268" s="55"/>
      <c r="Q1268" s="55"/>
      <c r="R1268" s="55"/>
      <c r="S1268" s="55"/>
      <c r="T1268" s="55"/>
      <c r="U1268" s="55"/>
      <c r="V1268" s="55"/>
      <c r="W1268" s="55"/>
      <c r="X1268" s="55"/>
      <c r="Y1268" s="55"/>
      <c r="Z1268" s="55"/>
      <c r="AA1268" s="55"/>
      <c r="AB1268" s="55"/>
      <c r="AC1268" s="55"/>
      <c r="AD1268" s="55"/>
      <c r="AE1268" s="55"/>
      <c r="AF1268" s="55"/>
      <c r="AG1268" s="55"/>
      <c r="AH1268" s="55"/>
      <c r="AI1268" s="55"/>
      <c r="AJ1268" s="55"/>
      <c r="AK1268" s="55"/>
      <c r="AL1268" s="55"/>
      <c r="AM1268" s="55"/>
      <c r="AN1268" s="55"/>
      <c r="AO1268" s="55"/>
      <c r="AP1268" s="55"/>
      <c r="AQ1268" s="55"/>
      <c r="AR1268" s="55"/>
      <c r="AS1268" s="55"/>
      <c r="AT1268" s="55"/>
      <c r="AU1268" s="55"/>
      <c r="AV1268" s="55"/>
      <c r="AW1268" s="55"/>
      <c r="AX1268" s="55"/>
      <c r="AY1268" s="55"/>
      <c r="AZ1268" s="55"/>
      <c r="BA1268" s="55"/>
      <c r="BB1268" s="55"/>
      <c r="BC1268" s="55"/>
      <c r="BD1268" s="55"/>
      <c r="BE1268" s="55"/>
      <c r="BF1268" s="55"/>
      <c r="BG1268" s="55"/>
      <c r="BH1268" s="55"/>
      <c r="BI1268" s="55"/>
      <c r="BJ1268" s="55"/>
      <c r="BK1268" s="55"/>
      <c r="BL1268" s="55"/>
      <c r="BM1268" s="55"/>
      <c r="BN1268" s="55"/>
      <c r="BO1268" s="55"/>
      <c r="BP1268" s="55"/>
      <c r="BQ1268" s="55"/>
      <c r="BR1268" s="55"/>
    </row>
    <row r="1269" spans="3:70" x14ac:dyDescent="0.4">
      <c r="C1269" s="55"/>
      <c r="D1269" s="55"/>
      <c r="E1269" s="55"/>
      <c r="F1269" s="55"/>
      <c r="G1269" s="55"/>
      <c r="H1269" s="55"/>
      <c r="I1269" s="55"/>
      <c r="J1269" s="55"/>
      <c r="K1269" s="55"/>
      <c r="L1269" s="55"/>
      <c r="M1269" s="55"/>
      <c r="N1269" s="55"/>
      <c r="O1269" s="55"/>
      <c r="P1269" s="55"/>
      <c r="Q1269" s="55"/>
      <c r="R1269" s="55"/>
      <c r="S1269" s="55"/>
      <c r="T1269" s="55"/>
      <c r="U1269" s="55"/>
      <c r="V1269" s="55"/>
      <c r="W1269" s="55"/>
      <c r="X1269" s="55"/>
      <c r="Y1269" s="55"/>
      <c r="Z1269" s="55"/>
      <c r="AA1269" s="55"/>
      <c r="AB1269" s="55"/>
      <c r="AC1269" s="55"/>
      <c r="AD1269" s="55"/>
      <c r="AE1269" s="55"/>
      <c r="AF1269" s="55"/>
      <c r="AG1269" s="55"/>
      <c r="AH1269" s="55"/>
      <c r="AI1269" s="55"/>
      <c r="AJ1269" s="55"/>
      <c r="AK1269" s="55"/>
      <c r="AL1269" s="55"/>
      <c r="AM1269" s="55"/>
      <c r="AN1269" s="55"/>
      <c r="AO1269" s="55"/>
      <c r="AP1269" s="55"/>
      <c r="AQ1269" s="55"/>
      <c r="AR1269" s="55"/>
      <c r="AS1269" s="55"/>
      <c r="AT1269" s="55"/>
      <c r="AU1269" s="55"/>
      <c r="AV1269" s="55"/>
      <c r="AW1269" s="55"/>
      <c r="AX1269" s="55"/>
      <c r="AY1269" s="55"/>
      <c r="AZ1269" s="55"/>
      <c r="BA1269" s="55"/>
      <c r="BB1269" s="55"/>
      <c r="BC1269" s="55"/>
      <c r="BD1269" s="55"/>
      <c r="BE1269" s="55"/>
      <c r="BF1269" s="55"/>
      <c r="BG1269" s="55"/>
      <c r="BH1269" s="55"/>
      <c r="BI1269" s="55"/>
      <c r="BJ1269" s="55"/>
      <c r="BK1269" s="55"/>
      <c r="BL1269" s="55"/>
      <c r="BM1269" s="55"/>
      <c r="BN1269" s="55"/>
      <c r="BO1269" s="55"/>
      <c r="BP1269" s="55"/>
      <c r="BQ1269" s="55"/>
      <c r="BR1269" s="55"/>
    </row>
    <row r="1270" spans="3:70" x14ac:dyDescent="0.4">
      <c r="C1270" s="55"/>
      <c r="D1270" s="55"/>
      <c r="E1270" s="55"/>
      <c r="F1270" s="55"/>
      <c r="G1270" s="55"/>
      <c r="H1270" s="55"/>
      <c r="I1270" s="55"/>
      <c r="J1270" s="55"/>
      <c r="K1270" s="55"/>
      <c r="L1270" s="55"/>
      <c r="M1270" s="55"/>
      <c r="N1270" s="55"/>
      <c r="O1270" s="55"/>
      <c r="P1270" s="55"/>
      <c r="Q1270" s="55"/>
      <c r="R1270" s="55"/>
      <c r="S1270" s="55"/>
      <c r="T1270" s="55"/>
      <c r="U1270" s="55"/>
      <c r="V1270" s="55"/>
      <c r="W1270" s="55"/>
      <c r="X1270" s="55"/>
      <c r="Y1270" s="55"/>
      <c r="Z1270" s="55"/>
      <c r="AA1270" s="55"/>
      <c r="AB1270" s="55"/>
      <c r="AC1270" s="55"/>
      <c r="AD1270" s="55"/>
      <c r="AE1270" s="55"/>
      <c r="AF1270" s="55"/>
      <c r="AG1270" s="55"/>
      <c r="AH1270" s="55"/>
      <c r="AI1270" s="55"/>
      <c r="AJ1270" s="55"/>
      <c r="AK1270" s="55"/>
      <c r="AL1270" s="55"/>
      <c r="AM1270" s="55"/>
      <c r="AN1270" s="55"/>
      <c r="AO1270" s="55"/>
      <c r="AP1270" s="55"/>
      <c r="AQ1270" s="55"/>
      <c r="AR1270" s="55"/>
      <c r="AS1270" s="55"/>
      <c r="AT1270" s="55"/>
      <c r="AU1270" s="55"/>
      <c r="AV1270" s="55"/>
      <c r="AW1270" s="55"/>
      <c r="AX1270" s="55"/>
      <c r="AY1270" s="55"/>
      <c r="AZ1270" s="55"/>
      <c r="BA1270" s="55"/>
      <c r="BB1270" s="55"/>
      <c r="BC1270" s="55"/>
      <c r="BD1270" s="55"/>
      <c r="BE1270" s="55"/>
      <c r="BF1270" s="55"/>
      <c r="BG1270" s="55"/>
      <c r="BH1270" s="55"/>
      <c r="BI1270" s="55"/>
      <c r="BJ1270" s="55"/>
      <c r="BK1270" s="55"/>
      <c r="BL1270" s="55"/>
      <c r="BM1270" s="55"/>
      <c r="BN1270" s="55"/>
      <c r="BO1270" s="55"/>
      <c r="BP1270" s="55"/>
      <c r="BQ1270" s="55"/>
      <c r="BR1270" s="55"/>
    </row>
    <row r="1271" spans="3:70" x14ac:dyDescent="0.4">
      <c r="C1271" s="55"/>
      <c r="D1271" s="55"/>
      <c r="E1271" s="55"/>
      <c r="F1271" s="55"/>
      <c r="G1271" s="55"/>
      <c r="H1271" s="55"/>
      <c r="I1271" s="55"/>
      <c r="J1271" s="55"/>
      <c r="K1271" s="55"/>
      <c r="L1271" s="55"/>
      <c r="M1271" s="55"/>
      <c r="N1271" s="55"/>
      <c r="O1271" s="55"/>
      <c r="P1271" s="55"/>
      <c r="Q1271" s="55"/>
      <c r="R1271" s="55"/>
      <c r="S1271" s="55"/>
      <c r="T1271" s="55"/>
      <c r="U1271" s="55"/>
      <c r="V1271" s="55"/>
      <c r="W1271" s="55"/>
      <c r="X1271" s="55"/>
      <c r="Y1271" s="55"/>
      <c r="Z1271" s="55"/>
      <c r="AA1271" s="55"/>
      <c r="AB1271" s="55"/>
      <c r="AC1271" s="55"/>
      <c r="AD1271" s="55"/>
      <c r="AE1271" s="55"/>
      <c r="AF1271" s="55"/>
      <c r="AG1271" s="55"/>
      <c r="AH1271" s="55"/>
      <c r="AI1271" s="55"/>
      <c r="AJ1271" s="55"/>
      <c r="AK1271" s="55"/>
      <c r="AL1271" s="55"/>
      <c r="AM1271" s="55"/>
      <c r="AN1271" s="55"/>
      <c r="AO1271" s="55"/>
      <c r="AP1271" s="55"/>
      <c r="AQ1271" s="55"/>
      <c r="AR1271" s="55"/>
      <c r="AS1271" s="55"/>
      <c r="AT1271" s="55"/>
      <c r="AU1271" s="55"/>
      <c r="AV1271" s="55"/>
      <c r="AW1271" s="55"/>
      <c r="AX1271" s="55"/>
      <c r="AY1271" s="55"/>
      <c r="AZ1271" s="55"/>
      <c r="BA1271" s="55"/>
      <c r="BB1271" s="55"/>
      <c r="BC1271" s="55"/>
      <c r="BD1271" s="55"/>
      <c r="BE1271" s="55"/>
      <c r="BF1271" s="55"/>
      <c r="BG1271" s="55"/>
      <c r="BH1271" s="55"/>
      <c r="BI1271" s="55"/>
      <c r="BJ1271" s="55"/>
      <c r="BK1271" s="55"/>
      <c r="BL1271" s="55"/>
      <c r="BM1271" s="55"/>
      <c r="BN1271" s="55"/>
      <c r="BO1271" s="55"/>
      <c r="BP1271" s="55"/>
      <c r="BQ1271" s="55"/>
      <c r="BR1271" s="55"/>
    </row>
    <row r="1272" spans="3:70" x14ac:dyDescent="0.4">
      <c r="C1272" s="55"/>
      <c r="D1272" s="55"/>
      <c r="E1272" s="55"/>
      <c r="F1272" s="55"/>
      <c r="G1272" s="55"/>
      <c r="H1272" s="55"/>
      <c r="I1272" s="55"/>
      <c r="J1272" s="55"/>
      <c r="K1272" s="55"/>
      <c r="L1272" s="55"/>
      <c r="M1272" s="55"/>
      <c r="N1272" s="55"/>
      <c r="O1272" s="55"/>
      <c r="P1272" s="55"/>
      <c r="Q1272" s="55"/>
      <c r="R1272" s="55"/>
      <c r="S1272" s="55"/>
      <c r="T1272" s="55"/>
      <c r="U1272" s="55"/>
      <c r="V1272" s="55"/>
      <c r="W1272" s="55"/>
      <c r="X1272" s="55"/>
      <c r="Y1272" s="55"/>
      <c r="Z1272" s="55"/>
      <c r="AA1272" s="55"/>
      <c r="AB1272" s="55"/>
      <c r="AC1272" s="55"/>
      <c r="AD1272" s="55"/>
      <c r="AE1272" s="55"/>
      <c r="AF1272" s="55"/>
      <c r="AG1272" s="55"/>
      <c r="AH1272" s="55"/>
      <c r="AI1272" s="55"/>
      <c r="AJ1272" s="55"/>
      <c r="AK1272" s="55"/>
      <c r="AL1272" s="55"/>
      <c r="AM1272" s="55"/>
      <c r="AN1272" s="55"/>
      <c r="AO1272" s="55"/>
      <c r="AP1272" s="55"/>
      <c r="AQ1272" s="55"/>
      <c r="AR1272" s="55"/>
      <c r="AS1272" s="55"/>
      <c r="AT1272" s="55"/>
      <c r="AU1272" s="55"/>
      <c r="AV1272" s="55"/>
      <c r="AW1272" s="55"/>
      <c r="AX1272" s="55"/>
      <c r="AY1272" s="55"/>
      <c r="AZ1272" s="55"/>
      <c r="BA1272" s="55"/>
      <c r="BB1272" s="55"/>
      <c r="BC1272" s="55"/>
      <c r="BD1272" s="55"/>
      <c r="BE1272" s="55"/>
      <c r="BF1272" s="55"/>
      <c r="BG1272" s="55"/>
      <c r="BH1272" s="55"/>
      <c r="BI1272" s="55"/>
      <c r="BJ1272" s="55"/>
      <c r="BK1272" s="55"/>
      <c r="BL1272" s="55"/>
      <c r="BM1272" s="55"/>
      <c r="BN1272" s="55"/>
      <c r="BO1272" s="55"/>
      <c r="BP1272" s="55"/>
      <c r="BQ1272" s="55"/>
      <c r="BR1272" s="55"/>
    </row>
    <row r="1273" spans="3:70" x14ac:dyDescent="0.4">
      <c r="C1273" s="55"/>
      <c r="D1273" s="55"/>
      <c r="E1273" s="55"/>
      <c r="F1273" s="55"/>
      <c r="G1273" s="55"/>
      <c r="H1273" s="55"/>
      <c r="I1273" s="55"/>
      <c r="J1273" s="55"/>
      <c r="K1273" s="55"/>
      <c r="L1273" s="55"/>
      <c r="M1273" s="55"/>
      <c r="N1273" s="55"/>
      <c r="O1273" s="55"/>
      <c r="P1273" s="55"/>
      <c r="Q1273" s="55"/>
      <c r="R1273" s="55"/>
      <c r="S1273" s="55"/>
      <c r="T1273" s="55"/>
      <c r="U1273" s="55"/>
      <c r="V1273" s="55"/>
      <c r="W1273" s="55"/>
      <c r="X1273" s="55"/>
      <c r="Y1273" s="55"/>
      <c r="Z1273" s="55"/>
      <c r="AA1273" s="55"/>
      <c r="AB1273" s="55"/>
      <c r="AC1273" s="55"/>
      <c r="AD1273" s="55"/>
      <c r="AE1273" s="55"/>
      <c r="AF1273" s="55"/>
      <c r="AG1273" s="55"/>
      <c r="AH1273" s="55"/>
      <c r="AI1273" s="55"/>
      <c r="AJ1273" s="55"/>
      <c r="AK1273" s="55"/>
      <c r="AL1273" s="55"/>
      <c r="AM1273" s="55"/>
      <c r="AN1273" s="55"/>
      <c r="AO1273" s="55"/>
      <c r="AP1273" s="55"/>
      <c r="AQ1273" s="55"/>
      <c r="AR1273" s="55"/>
      <c r="AS1273" s="55"/>
      <c r="AT1273" s="55"/>
      <c r="AU1273" s="55"/>
      <c r="AV1273" s="55"/>
      <c r="AW1273" s="55"/>
      <c r="AX1273" s="55"/>
      <c r="AY1273" s="55"/>
      <c r="AZ1273" s="55"/>
      <c r="BA1273" s="55"/>
      <c r="BB1273" s="55"/>
      <c r="BC1273" s="55"/>
      <c r="BD1273" s="55"/>
      <c r="BE1273" s="55"/>
      <c r="BF1273" s="55"/>
      <c r="BG1273" s="55"/>
      <c r="BH1273" s="55"/>
      <c r="BI1273" s="55"/>
      <c r="BJ1273" s="55"/>
      <c r="BK1273" s="55"/>
      <c r="BL1273" s="55"/>
      <c r="BM1273" s="55"/>
      <c r="BN1273" s="55"/>
      <c r="BO1273" s="55"/>
      <c r="BP1273" s="55"/>
      <c r="BQ1273" s="55"/>
      <c r="BR1273" s="55"/>
    </row>
    <row r="1274" spans="3:70" x14ac:dyDescent="0.4">
      <c r="C1274" s="55"/>
      <c r="D1274" s="55"/>
      <c r="E1274" s="55"/>
      <c r="F1274" s="55"/>
      <c r="G1274" s="55"/>
      <c r="H1274" s="55"/>
      <c r="I1274" s="55"/>
      <c r="J1274" s="55"/>
      <c r="K1274" s="55"/>
      <c r="L1274" s="55"/>
      <c r="M1274" s="55"/>
      <c r="N1274" s="55"/>
      <c r="O1274" s="55"/>
      <c r="P1274" s="55"/>
      <c r="Q1274" s="55"/>
      <c r="R1274" s="55"/>
      <c r="S1274" s="55"/>
      <c r="T1274" s="55"/>
      <c r="U1274" s="55"/>
      <c r="V1274" s="55"/>
      <c r="W1274" s="55"/>
      <c r="X1274" s="55"/>
      <c r="Y1274" s="55"/>
      <c r="Z1274" s="55"/>
      <c r="AA1274" s="55"/>
      <c r="AB1274" s="55"/>
      <c r="AC1274" s="55"/>
      <c r="AD1274" s="55"/>
      <c r="AE1274" s="55"/>
      <c r="AF1274" s="55"/>
      <c r="AG1274" s="55"/>
      <c r="AH1274" s="55"/>
      <c r="AI1274" s="55"/>
      <c r="AJ1274" s="55"/>
      <c r="AK1274" s="55"/>
      <c r="AL1274" s="55"/>
      <c r="AM1274" s="55"/>
      <c r="AN1274" s="55"/>
      <c r="AO1274" s="55"/>
      <c r="AP1274" s="55"/>
      <c r="AQ1274" s="55"/>
      <c r="AR1274" s="55"/>
      <c r="AS1274" s="55"/>
      <c r="AT1274" s="55"/>
      <c r="AU1274" s="55"/>
      <c r="AV1274" s="55"/>
      <c r="AW1274" s="55"/>
      <c r="AX1274" s="55"/>
      <c r="AY1274" s="55"/>
      <c r="AZ1274" s="55"/>
      <c r="BA1274" s="55"/>
      <c r="BB1274" s="55"/>
      <c r="BC1274" s="55"/>
      <c r="BD1274" s="55"/>
      <c r="BE1274" s="55"/>
      <c r="BF1274" s="55"/>
      <c r="BG1274" s="55"/>
      <c r="BH1274" s="55"/>
      <c r="BI1274" s="55"/>
      <c r="BJ1274" s="55"/>
      <c r="BK1274" s="55"/>
      <c r="BL1274" s="55"/>
      <c r="BM1274" s="55"/>
      <c r="BN1274" s="55"/>
      <c r="BO1274" s="55"/>
      <c r="BP1274" s="55"/>
      <c r="BQ1274" s="55"/>
      <c r="BR1274" s="55"/>
    </row>
    <row r="1275" spans="3:70" x14ac:dyDescent="0.4">
      <c r="C1275" s="55"/>
      <c r="D1275" s="55"/>
      <c r="E1275" s="55"/>
      <c r="F1275" s="55"/>
      <c r="G1275" s="55"/>
      <c r="H1275" s="55"/>
      <c r="I1275" s="55"/>
      <c r="J1275" s="55"/>
      <c r="K1275" s="55"/>
      <c r="L1275" s="55"/>
      <c r="M1275" s="55"/>
      <c r="N1275" s="55"/>
      <c r="O1275" s="55"/>
      <c r="P1275" s="55"/>
      <c r="Q1275" s="55"/>
      <c r="R1275" s="55"/>
      <c r="S1275" s="55"/>
      <c r="T1275" s="55"/>
      <c r="U1275" s="55"/>
      <c r="V1275" s="55"/>
      <c r="W1275" s="55"/>
      <c r="X1275" s="55"/>
      <c r="Y1275" s="55"/>
      <c r="Z1275" s="55"/>
      <c r="AA1275" s="55"/>
      <c r="AB1275" s="55"/>
      <c r="AC1275" s="55"/>
      <c r="AD1275" s="55"/>
      <c r="AE1275" s="55"/>
      <c r="AF1275" s="55"/>
      <c r="AG1275" s="55"/>
      <c r="AH1275" s="55"/>
      <c r="AI1275" s="55"/>
      <c r="AJ1275" s="55"/>
      <c r="AK1275" s="55"/>
      <c r="AL1275" s="55"/>
      <c r="AM1275" s="55"/>
      <c r="AN1275" s="55"/>
      <c r="AO1275" s="55"/>
      <c r="AP1275" s="55"/>
      <c r="AQ1275" s="55"/>
      <c r="AR1275" s="55"/>
      <c r="AS1275" s="55"/>
      <c r="AT1275" s="55"/>
      <c r="AU1275" s="55"/>
      <c r="AV1275" s="55"/>
      <c r="AW1275" s="55"/>
      <c r="AX1275" s="55"/>
      <c r="AY1275" s="55"/>
      <c r="AZ1275" s="55"/>
      <c r="BA1275" s="55"/>
      <c r="BB1275" s="55"/>
      <c r="BC1275" s="55"/>
      <c r="BD1275" s="55"/>
      <c r="BE1275" s="55"/>
      <c r="BF1275" s="55"/>
      <c r="BG1275" s="55"/>
      <c r="BH1275" s="55"/>
      <c r="BI1275" s="55"/>
      <c r="BJ1275" s="55"/>
      <c r="BK1275" s="55"/>
      <c r="BL1275" s="55"/>
      <c r="BM1275" s="55"/>
      <c r="BN1275" s="55"/>
      <c r="BO1275" s="55"/>
      <c r="BP1275" s="55"/>
      <c r="BQ1275" s="55"/>
      <c r="BR1275" s="55"/>
    </row>
    <row r="1276" spans="3:70" x14ac:dyDescent="0.4">
      <c r="C1276" s="55"/>
      <c r="D1276" s="55"/>
      <c r="E1276" s="55"/>
      <c r="F1276" s="55"/>
      <c r="G1276" s="55"/>
      <c r="H1276" s="55"/>
      <c r="I1276" s="55"/>
      <c r="J1276" s="55"/>
      <c r="K1276" s="55"/>
      <c r="L1276" s="55"/>
      <c r="M1276" s="55"/>
      <c r="N1276" s="55"/>
      <c r="O1276" s="55"/>
      <c r="P1276" s="55"/>
      <c r="Q1276" s="55"/>
      <c r="R1276" s="55"/>
      <c r="S1276" s="55"/>
      <c r="T1276" s="55"/>
      <c r="U1276" s="55"/>
      <c r="V1276" s="55"/>
      <c r="W1276" s="55"/>
      <c r="X1276" s="55"/>
      <c r="Y1276" s="55"/>
      <c r="Z1276" s="55"/>
      <c r="AA1276" s="55"/>
      <c r="AB1276" s="55"/>
      <c r="AC1276" s="55"/>
      <c r="AD1276" s="55"/>
      <c r="AE1276" s="55"/>
      <c r="AF1276" s="55"/>
      <c r="AG1276" s="55"/>
      <c r="AH1276" s="55"/>
      <c r="AI1276" s="55"/>
      <c r="AJ1276" s="55"/>
      <c r="AK1276" s="55"/>
      <c r="AL1276" s="55"/>
      <c r="AM1276" s="55"/>
      <c r="AN1276" s="55"/>
      <c r="AO1276" s="55"/>
      <c r="AP1276" s="55"/>
      <c r="AQ1276" s="55"/>
      <c r="AR1276" s="55"/>
      <c r="AS1276" s="55"/>
      <c r="AT1276" s="55"/>
      <c r="AU1276" s="55"/>
      <c r="AV1276" s="55"/>
      <c r="AW1276" s="55"/>
      <c r="AX1276" s="55"/>
      <c r="AY1276" s="55"/>
      <c r="AZ1276" s="55"/>
      <c r="BA1276" s="55"/>
      <c r="BB1276" s="55"/>
      <c r="BC1276" s="55"/>
      <c r="BD1276" s="55"/>
      <c r="BE1276" s="55"/>
      <c r="BF1276" s="55"/>
      <c r="BG1276" s="55"/>
      <c r="BH1276" s="55"/>
      <c r="BI1276" s="55"/>
      <c r="BJ1276" s="55"/>
      <c r="BK1276" s="55"/>
      <c r="BL1276" s="55"/>
      <c r="BM1276" s="55"/>
      <c r="BN1276" s="55"/>
      <c r="BO1276" s="55"/>
      <c r="BP1276" s="55"/>
      <c r="BQ1276" s="55"/>
      <c r="BR1276" s="55"/>
    </row>
    <row r="1277" spans="3:70" x14ac:dyDescent="0.4">
      <c r="C1277" s="55"/>
      <c r="D1277" s="55"/>
      <c r="E1277" s="55"/>
      <c r="F1277" s="55"/>
      <c r="G1277" s="55"/>
      <c r="H1277" s="55"/>
      <c r="I1277" s="55"/>
      <c r="J1277" s="55"/>
      <c r="K1277" s="55"/>
      <c r="L1277" s="55"/>
      <c r="M1277" s="55"/>
      <c r="N1277" s="55"/>
      <c r="O1277" s="55"/>
      <c r="P1277" s="55"/>
      <c r="Q1277" s="55"/>
      <c r="R1277" s="55"/>
      <c r="S1277" s="55"/>
      <c r="T1277" s="55"/>
      <c r="U1277" s="55"/>
      <c r="V1277" s="55"/>
      <c r="W1277" s="55"/>
      <c r="X1277" s="55"/>
      <c r="Y1277" s="55"/>
      <c r="Z1277" s="55"/>
      <c r="AA1277" s="55"/>
      <c r="AB1277" s="55"/>
      <c r="AC1277" s="55"/>
      <c r="AD1277" s="55"/>
      <c r="AE1277" s="55"/>
      <c r="AF1277" s="55"/>
      <c r="AG1277" s="55"/>
      <c r="AH1277" s="55"/>
      <c r="AI1277" s="55"/>
      <c r="AJ1277" s="55"/>
      <c r="AK1277" s="55"/>
      <c r="AL1277" s="55"/>
      <c r="AM1277" s="55"/>
      <c r="AN1277" s="55"/>
      <c r="AO1277" s="55"/>
      <c r="AP1277" s="55"/>
      <c r="AQ1277" s="55"/>
      <c r="AR1277" s="55"/>
      <c r="AS1277" s="55"/>
      <c r="AT1277" s="55"/>
      <c r="AU1277" s="55"/>
      <c r="AV1277" s="55"/>
      <c r="AW1277" s="55"/>
      <c r="AX1277" s="55"/>
      <c r="AY1277" s="55"/>
      <c r="AZ1277" s="55"/>
      <c r="BA1277" s="55"/>
      <c r="BB1277" s="55"/>
      <c r="BC1277" s="55"/>
      <c r="BD1277" s="55"/>
      <c r="BE1277" s="55"/>
      <c r="BF1277" s="55"/>
      <c r="BG1277" s="55"/>
      <c r="BH1277" s="55"/>
      <c r="BI1277" s="55"/>
      <c r="BJ1277" s="55"/>
      <c r="BK1277" s="55"/>
      <c r="BL1277" s="55"/>
      <c r="BM1277" s="55"/>
      <c r="BN1277" s="55"/>
      <c r="BO1277" s="55"/>
      <c r="BP1277" s="55"/>
      <c r="BQ1277" s="55"/>
      <c r="BR1277" s="55"/>
    </row>
    <row r="1278" spans="3:70" x14ac:dyDescent="0.4">
      <c r="C1278" s="55"/>
      <c r="D1278" s="55"/>
      <c r="E1278" s="55"/>
      <c r="F1278" s="55"/>
      <c r="G1278" s="55"/>
      <c r="H1278" s="55"/>
      <c r="I1278" s="55"/>
      <c r="J1278" s="55"/>
      <c r="K1278" s="55"/>
      <c r="L1278" s="55"/>
      <c r="M1278" s="55"/>
      <c r="N1278" s="55"/>
      <c r="O1278" s="55"/>
      <c r="P1278" s="55"/>
      <c r="Q1278" s="55"/>
      <c r="R1278" s="55"/>
      <c r="S1278" s="55"/>
      <c r="T1278" s="55"/>
      <c r="U1278" s="55"/>
      <c r="V1278" s="55"/>
      <c r="W1278" s="55"/>
      <c r="X1278" s="55"/>
      <c r="Y1278" s="55"/>
      <c r="Z1278" s="55"/>
      <c r="AA1278" s="55"/>
      <c r="AB1278" s="55"/>
      <c r="AC1278" s="55"/>
      <c r="AD1278" s="55"/>
      <c r="AE1278" s="55"/>
      <c r="AF1278" s="55"/>
      <c r="AG1278" s="55"/>
      <c r="AH1278" s="55"/>
      <c r="AI1278" s="55"/>
      <c r="AJ1278" s="55"/>
      <c r="AK1278" s="55"/>
      <c r="AL1278" s="55"/>
      <c r="AM1278" s="55"/>
      <c r="AN1278" s="55"/>
      <c r="AO1278" s="55"/>
      <c r="AP1278" s="55"/>
      <c r="AQ1278" s="55"/>
      <c r="AR1278" s="55"/>
      <c r="AS1278" s="55"/>
      <c r="AT1278" s="55"/>
      <c r="AU1278" s="55"/>
      <c r="AV1278" s="55"/>
      <c r="AW1278" s="55"/>
      <c r="AX1278" s="55"/>
      <c r="AY1278" s="55"/>
      <c r="AZ1278" s="55"/>
      <c r="BA1278" s="55"/>
      <c r="BB1278" s="55"/>
      <c r="BC1278" s="55"/>
      <c r="BD1278" s="55"/>
      <c r="BE1278" s="55"/>
      <c r="BF1278" s="55"/>
      <c r="BG1278" s="55"/>
      <c r="BH1278" s="55"/>
      <c r="BI1278" s="55"/>
      <c r="BJ1278" s="55"/>
      <c r="BK1278" s="55"/>
      <c r="BL1278" s="55"/>
      <c r="BM1278" s="55"/>
      <c r="BN1278" s="55"/>
      <c r="BO1278" s="55"/>
      <c r="BP1278" s="55"/>
      <c r="BQ1278" s="55"/>
      <c r="BR1278" s="55"/>
    </row>
    <row r="1279" spans="3:70" x14ac:dyDescent="0.4">
      <c r="C1279" s="55"/>
      <c r="D1279" s="55"/>
      <c r="E1279" s="55"/>
      <c r="F1279" s="55"/>
      <c r="G1279" s="55"/>
      <c r="H1279" s="55"/>
      <c r="I1279" s="55"/>
      <c r="J1279" s="55"/>
      <c r="K1279" s="55"/>
      <c r="L1279" s="55"/>
      <c r="M1279" s="55"/>
      <c r="N1279" s="55"/>
      <c r="O1279" s="55"/>
      <c r="P1279" s="55"/>
      <c r="Q1279" s="55"/>
      <c r="R1279" s="55"/>
      <c r="S1279" s="55"/>
      <c r="T1279" s="55"/>
      <c r="U1279" s="55"/>
      <c r="V1279" s="55"/>
      <c r="W1279" s="55"/>
      <c r="X1279" s="55"/>
      <c r="Y1279" s="55"/>
      <c r="Z1279" s="55"/>
      <c r="AA1279" s="55"/>
      <c r="AB1279" s="55"/>
      <c r="AC1279" s="55"/>
      <c r="AD1279" s="55"/>
      <c r="AE1279" s="55"/>
      <c r="AF1279" s="55"/>
      <c r="AG1279" s="55"/>
      <c r="AH1279" s="55"/>
      <c r="AI1279" s="55"/>
      <c r="AJ1279" s="55"/>
      <c r="AK1279" s="55"/>
      <c r="AL1279" s="55"/>
      <c r="AM1279" s="55"/>
      <c r="AN1279" s="55"/>
      <c r="AO1279" s="55"/>
      <c r="AP1279" s="55"/>
      <c r="AQ1279" s="55"/>
      <c r="AR1279" s="55"/>
      <c r="AS1279" s="55"/>
      <c r="AT1279" s="55"/>
      <c r="AU1279" s="55"/>
      <c r="AV1279" s="55"/>
      <c r="AW1279" s="55"/>
      <c r="AX1279" s="55"/>
      <c r="AY1279" s="55"/>
      <c r="AZ1279" s="55"/>
      <c r="BA1279" s="55"/>
      <c r="BB1279" s="55"/>
      <c r="BC1279" s="55"/>
      <c r="BD1279" s="55"/>
      <c r="BE1279" s="55"/>
      <c r="BF1279" s="55"/>
      <c r="BG1279" s="55"/>
      <c r="BH1279" s="55"/>
      <c r="BI1279" s="55"/>
      <c r="BJ1279" s="55"/>
      <c r="BK1279" s="55"/>
      <c r="BL1279" s="55"/>
      <c r="BM1279" s="55"/>
      <c r="BN1279" s="55"/>
      <c r="BO1279" s="55"/>
      <c r="BP1279" s="55"/>
      <c r="BQ1279" s="55"/>
      <c r="BR1279" s="55"/>
    </row>
    <row r="1280" spans="3:70" x14ac:dyDescent="0.4">
      <c r="C1280" s="55"/>
      <c r="D1280" s="55"/>
      <c r="E1280" s="55"/>
      <c r="F1280" s="55"/>
      <c r="G1280" s="55"/>
      <c r="H1280" s="55"/>
      <c r="I1280" s="55"/>
      <c r="J1280" s="55"/>
      <c r="K1280" s="55"/>
      <c r="L1280" s="55"/>
      <c r="M1280" s="55"/>
      <c r="N1280" s="55"/>
      <c r="O1280" s="55"/>
      <c r="P1280" s="55"/>
      <c r="Q1280" s="55"/>
      <c r="R1280" s="55"/>
      <c r="S1280" s="55"/>
      <c r="T1280" s="55"/>
      <c r="U1280" s="55"/>
      <c r="V1280" s="55"/>
      <c r="W1280" s="55"/>
      <c r="X1280" s="55"/>
      <c r="Y1280" s="55"/>
      <c r="Z1280" s="55"/>
      <c r="AA1280" s="55"/>
      <c r="AB1280" s="55"/>
      <c r="AC1280" s="55"/>
      <c r="AD1280" s="55"/>
      <c r="AE1280" s="55"/>
      <c r="AF1280" s="55"/>
      <c r="AG1280" s="55"/>
      <c r="AH1280" s="55"/>
      <c r="AI1280" s="55"/>
      <c r="AJ1280" s="55"/>
      <c r="AK1280" s="55"/>
      <c r="AL1280" s="55"/>
      <c r="AM1280" s="55"/>
      <c r="AN1280" s="55"/>
      <c r="AO1280" s="55"/>
      <c r="AP1280" s="55"/>
      <c r="AQ1280" s="55"/>
      <c r="AR1280" s="55"/>
      <c r="AS1280" s="55"/>
      <c r="AT1280" s="55"/>
      <c r="AU1280" s="55"/>
      <c r="AV1280" s="55"/>
      <c r="AW1280" s="55"/>
      <c r="AX1280" s="55"/>
      <c r="AY1280" s="55"/>
      <c r="AZ1280" s="55"/>
      <c r="BA1280" s="55"/>
      <c r="BB1280" s="55"/>
      <c r="BC1280" s="55"/>
      <c r="BD1280" s="55"/>
      <c r="BE1280" s="55"/>
      <c r="BF1280" s="55"/>
      <c r="BG1280" s="55"/>
      <c r="BH1280" s="55"/>
      <c r="BI1280" s="55"/>
      <c r="BJ1280" s="55"/>
      <c r="BK1280" s="55"/>
      <c r="BL1280" s="55"/>
      <c r="BM1280" s="55"/>
      <c r="BN1280" s="55"/>
      <c r="BO1280" s="55"/>
      <c r="BP1280" s="55"/>
      <c r="BQ1280" s="55"/>
      <c r="BR1280" s="55"/>
    </row>
    <row r="1281" spans="3:70" x14ac:dyDescent="0.4">
      <c r="C1281" s="55"/>
      <c r="D1281" s="55"/>
      <c r="E1281" s="55"/>
      <c r="F1281" s="55"/>
      <c r="G1281" s="55"/>
      <c r="H1281" s="55"/>
      <c r="I1281" s="55"/>
      <c r="J1281" s="55"/>
      <c r="K1281" s="55"/>
      <c r="L1281" s="55"/>
      <c r="M1281" s="55"/>
      <c r="N1281" s="55"/>
      <c r="O1281" s="55"/>
      <c r="P1281" s="55"/>
      <c r="Q1281" s="55"/>
      <c r="R1281" s="55"/>
      <c r="S1281" s="55"/>
      <c r="T1281" s="55"/>
      <c r="U1281" s="55"/>
      <c r="V1281" s="55"/>
      <c r="W1281" s="55"/>
      <c r="X1281" s="55"/>
      <c r="Y1281" s="55"/>
      <c r="Z1281" s="55"/>
      <c r="AA1281" s="55"/>
      <c r="AB1281" s="55"/>
      <c r="AC1281" s="55"/>
      <c r="AD1281" s="55"/>
      <c r="AE1281" s="55"/>
      <c r="AF1281" s="55"/>
      <c r="AG1281" s="55"/>
      <c r="AH1281" s="55"/>
      <c r="AI1281" s="55"/>
      <c r="AJ1281" s="55"/>
      <c r="AK1281" s="55"/>
      <c r="AL1281" s="55"/>
      <c r="AM1281" s="55"/>
      <c r="AN1281" s="55"/>
      <c r="AO1281" s="55"/>
      <c r="AP1281" s="55"/>
      <c r="AQ1281" s="55"/>
      <c r="AR1281" s="55"/>
      <c r="AS1281" s="55"/>
      <c r="AT1281" s="55"/>
      <c r="AU1281" s="55"/>
      <c r="AV1281" s="55"/>
      <c r="AW1281" s="55"/>
      <c r="AX1281" s="55"/>
      <c r="AY1281" s="55"/>
      <c r="AZ1281" s="55"/>
      <c r="BA1281" s="55"/>
      <c r="BB1281" s="55"/>
      <c r="BC1281" s="55"/>
      <c r="BD1281" s="55"/>
      <c r="BE1281" s="55"/>
      <c r="BF1281" s="55"/>
      <c r="BG1281" s="55"/>
      <c r="BH1281" s="55"/>
      <c r="BI1281" s="55"/>
      <c r="BJ1281" s="55"/>
      <c r="BK1281" s="55"/>
      <c r="BL1281" s="55"/>
      <c r="BM1281" s="55"/>
      <c r="BN1281" s="55"/>
      <c r="BO1281" s="55"/>
      <c r="BP1281" s="55"/>
      <c r="BQ1281" s="55"/>
      <c r="BR1281" s="55"/>
    </row>
    <row r="1282" spans="3:70" x14ac:dyDescent="0.4">
      <c r="C1282" s="55"/>
      <c r="D1282" s="55"/>
      <c r="E1282" s="55"/>
      <c r="F1282" s="55"/>
      <c r="G1282" s="55"/>
      <c r="H1282" s="55"/>
      <c r="I1282" s="55"/>
      <c r="J1282" s="55"/>
      <c r="K1282" s="55"/>
      <c r="L1282" s="55"/>
      <c r="M1282" s="55"/>
      <c r="N1282" s="55"/>
      <c r="O1282" s="55"/>
      <c r="P1282" s="55"/>
      <c r="Q1282" s="55"/>
      <c r="R1282" s="55"/>
      <c r="S1282" s="55"/>
      <c r="T1282" s="55"/>
      <c r="U1282" s="55"/>
      <c r="V1282" s="55"/>
      <c r="W1282" s="55"/>
      <c r="X1282" s="55"/>
      <c r="Y1282" s="55"/>
      <c r="Z1282" s="55"/>
      <c r="AA1282" s="55"/>
      <c r="AB1282" s="55"/>
      <c r="AC1282" s="55"/>
      <c r="AD1282" s="55"/>
      <c r="AE1282" s="55"/>
      <c r="AF1282" s="55"/>
      <c r="AG1282" s="55"/>
      <c r="AH1282" s="55"/>
      <c r="AI1282" s="55"/>
      <c r="AJ1282" s="55"/>
      <c r="AK1282" s="55"/>
      <c r="AL1282" s="55"/>
      <c r="AM1282" s="55"/>
      <c r="AN1282" s="55"/>
      <c r="AO1282" s="55"/>
      <c r="AP1282" s="55"/>
      <c r="AQ1282" s="55"/>
      <c r="AR1282" s="55"/>
      <c r="AS1282" s="55"/>
      <c r="AT1282" s="55"/>
      <c r="AU1282" s="55"/>
      <c r="AV1282" s="55"/>
      <c r="AW1282" s="55"/>
      <c r="AX1282" s="55"/>
      <c r="AY1282" s="55"/>
      <c r="AZ1282" s="55"/>
      <c r="BA1282" s="55"/>
      <c r="BB1282" s="55"/>
      <c r="BC1282" s="55"/>
      <c r="BD1282" s="55"/>
      <c r="BE1282" s="55"/>
      <c r="BF1282" s="55"/>
      <c r="BG1282" s="55"/>
      <c r="BH1282" s="55"/>
      <c r="BI1282" s="55"/>
      <c r="BJ1282" s="55"/>
      <c r="BK1282" s="55"/>
      <c r="BL1282" s="55"/>
      <c r="BM1282" s="55"/>
      <c r="BN1282" s="55"/>
      <c r="BO1282" s="55"/>
      <c r="BP1282" s="55"/>
      <c r="BQ1282" s="55"/>
      <c r="BR1282" s="55"/>
    </row>
    <row r="1283" spans="3:70" x14ac:dyDescent="0.4">
      <c r="C1283" s="55"/>
      <c r="D1283" s="55"/>
      <c r="E1283" s="55"/>
      <c r="F1283" s="55"/>
      <c r="G1283" s="55"/>
      <c r="H1283" s="55"/>
      <c r="I1283" s="55"/>
      <c r="J1283" s="55"/>
      <c r="K1283" s="55"/>
      <c r="L1283" s="55"/>
      <c r="M1283" s="55"/>
      <c r="N1283" s="55"/>
      <c r="O1283" s="55"/>
      <c r="P1283" s="55"/>
      <c r="Q1283" s="55"/>
      <c r="R1283" s="55"/>
      <c r="S1283" s="55"/>
      <c r="T1283" s="55"/>
      <c r="U1283" s="55"/>
      <c r="V1283" s="55"/>
      <c r="W1283" s="55"/>
      <c r="X1283" s="55"/>
      <c r="Y1283" s="55"/>
      <c r="Z1283" s="55"/>
      <c r="AA1283" s="55"/>
      <c r="AB1283" s="55"/>
      <c r="AC1283" s="55"/>
      <c r="AD1283" s="55"/>
      <c r="AE1283" s="55"/>
      <c r="AF1283" s="55"/>
      <c r="AG1283" s="55"/>
      <c r="AH1283" s="55"/>
      <c r="AI1283" s="55"/>
      <c r="AJ1283" s="55"/>
      <c r="AK1283" s="55"/>
      <c r="AL1283" s="55"/>
      <c r="AM1283" s="55"/>
      <c r="AN1283" s="55"/>
      <c r="AO1283" s="55"/>
      <c r="AP1283" s="55"/>
      <c r="AQ1283" s="55"/>
      <c r="AR1283" s="55"/>
      <c r="AS1283" s="55"/>
      <c r="AT1283" s="55"/>
      <c r="AU1283" s="55"/>
      <c r="AV1283" s="55"/>
      <c r="AW1283" s="55"/>
      <c r="AX1283" s="55"/>
      <c r="AY1283" s="55"/>
      <c r="AZ1283" s="55"/>
      <c r="BA1283" s="55"/>
      <c r="BB1283" s="55"/>
      <c r="BC1283" s="55"/>
      <c r="BD1283" s="55"/>
      <c r="BE1283" s="55"/>
      <c r="BF1283" s="55"/>
      <c r="BG1283" s="55"/>
      <c r="BH1283" s="55"/>
      <c r="BI1283" s="55"/>
      <c r="BJ1283" s="55"/>
      <c r="BK1283" s="55"/>
      <c r="BL1283" s="55"/>
      <c r="BM1283" s="55"/>
      <c r="BN1283" s="55"/>
      <c r="BO1283" s="55"/>
      <c r="BP1283" s="55"/>
      <c r="BQ1283" s="55"/>
      <c r="BR1283" s="55"/>
    </row>
    <row r="1284" spans="3:70" x14ac:dyDescent="0.4">
      <c r="C1284" s="55"/>
      <c r="D1284" s="55"/>
      <c r="E1284" s="55"/>
      <c r="F1284" s="55"/>
      <c r="G1284" s="55"/>
      <c r="H1284" s="55"/>
      <c r="I1284" s="55"/>
      <c r="J1284" s="55"/>
      <c r="K1284" s="55"/>
      <c r="L1284" s="55"/>
      <c r="M1284" s="55"/>
      <c r="N1284" s="55"/>
      <c r="O1284" s="55"/>
      <c r="P1284" s="55"/>
      <c r="Q1284" s="55"/>
      <c r="R1284" s="55"/>
      <c r="S1284" s="55"/>
      <c r="T1284" s="55"/>
      <c r="U1284" s="55"/>
      <c r="V1284" s="55"/>
      <c r="W1284" s="55"/>
      <c r="X1284" s="55"/>
      <c r="Y1284" s="55"/>
      <c r="Z1284" s="55"/>
      <c r="AA1284" s="55"/>
      <c r="AB1284" s="55"/>
      <c r="AC1284" s="55"/>
      <c r="AD1284" s="55"/>
      <c r="AE1284" s="55"/>
      <c r="AF1284" s="55"/>
      <c r="AG1284" s="55"/>
      <c r="AH1284" s="55"/>
      <c r="AI1284" s="55"/>
      <c r="AJ1284" s="55"/>
      <c r="AK1284" s="55"/>
      <c r="AL1284" s="55"/>
      <c r="AM1284" s="55"/>
      <c r="AN1284" s="55"/>
      <c r="AO1284" s="55"/>
      <c r="AP1284" s="55"/>
      <c r="AQ1284" s="55"/>
      <c r="AR1284" s="55"/>
      <c r="AS1284" s="55"/>
      <c r="AT1284" s="55"/>
      <c r="AU1284" s="55"/>
      <c r="AV1284" s="55"/>
      <c r="AW1284" s="55"/>
      <c r="AX1284" s="55"/>
      <c r="AY1284" s="55"/>
      <c r="AZ1284" s="55"/>
      <c r="BA1284" s="55"/>
      <c r="BB1284" s="55"/>
      <c r="BC1284" s="55"/>
      <c r="BD1284" s="55"/>
      <c r="BE1284" s="55"/>
      <c r="BF1284" s="55"/>
      <c r="BG1284" s="55"/>
      <c r="BH1284" s="55"/>
      <c r="BI1284" s="55"/>
      <c r="BJ1284" s="55"/>
      <c r="BK1284" s="55"/>
      <c r="BL1284" s="55"/>
      <c r="BM1284" s="55"/>
      <c r="BN1284" s="55"/>
      <c r="BO1284" s="55"/>
      <c r="BP1284" s="55"/>
      <c r="BQ1284" s="55"/>
      <c r="BR1284" s="55"/>
    </row>
    <row r="1285" spans="3:70" x14ac:dyDescent="0.4">
      <c r="C1285" s="55"/>
      <c r="D1285" s="55"/>
      <c r="E1285" s="55"/>
      <c r="F1285" s="55"/>
      <c r="G1285" s="55"/>
      <c r="H1285" s="55"/>
      <c r="I1285" s="55"/>
      <c r="J1285" s="55"/>
      <c r="K1285" s="55"/>
      <c r="L1285" s="55"/>
      <c r="M1285" s="55"/>
      <c r="N1285" s="55"/>
      <c r="O1285" s="55"/>
      <c r="P1285" s="55"/>
      <c r="Q1285" s="55"/>
      <c r="R1285" s="55"/>
      <c r="S1285" s="55"/>
      <c r="T1285" s="55"/>
      <c r="U1285" s="55"/>
      <c r="V1285" s="55"/>
      <c r="W1285" s="55"/>
      <c r="X1285" s="55"/>
      <c r="Y1285" s="55"/>
      <c r="Z1285" s="55"/>
      <c r="AA1285" s="55"/>
      <c r="AB1285" s="55"/>
      <c r="AC1285" s="55"/>
      <c r="AD1285" s="55"/>
      <c r="AE1285" s="55"/>
      <c r="AF1285" s="55"/>
      <c r="AG1285" s="55"/>
      <c r="AH1285" s="55"/>
      <c r="AI1285" s="55"/>
      <c r="AJ1285" s="55"/>
      <c r="AK1285" s="55"/>
      <c r="AL1285" s="55"/>
      <c r="AM1285" s="55"/>
      <c r="AN1285" s="55"/>
      <c r="AO1285" s="55"/>
      <c r="AP1285" s="55"/>
      <c r="AQ1285" s="55"/>
      <c r="AR1285" s="55"/>
      <c r="AS1285" s="55"/>
      <c r="AT1285" s="55"/>
      <c r="AU1285" s="55"/>
      <c r="AV1285" s="55"/>
      <c r="AW1285" s="55"/>
      <c r="AX1285" s="55"/>
      <c r="AY1285" s="55"/>
      <c r="AZ1285" s="55"/>
      <c r="BA1285" s="55"/>
      <c r="BB1285" s="55"/>
      <c r="BC1285" s="55"/>
      <c r="BD1285" s="55"/>
      <c r="BE1285" s="55"/>
      <c r="BF1285" s="55"/>
      <c r="BG1285" s="55"/>
      <c r="BH1285" s="55"/>
      <c r="BI1285" s="55"/>
      <c r="BJ1285" s="55"/>
      <c r="BK1285" s="55"/>
      <c r="BL1285" s="55"/>
      <c r="BM1285" s="55"/>
      <c r="BN1285" s="55"/>
      <c r="BO1285" s="55"/>
      <c r="BP1285" s="55"/>
      <c r="BQ1285" s="55"/>
      <c r="BR1285" s="55"/>
    </row>
    <row r="1286" spans="3:70" x14ac:dyDescent="0.4">
      <c r="C1286" s="55"/>
      <c r="D1286" s="55"/>
      <c r="E1286" s="55"/>
      <c r="F1286" s="55"/>
      <c r="G1286" s="55"/>
      <c r="H1286" s="55"/>
      <c r="I1286" s="55"/>
      <c r="J1286" s="55"/>
      <c r="K1286" s="55"/>
      <c r="L1286" s="55"/>
      <c r="M1286" s="55"/>
      <c r="N1286" s="55"/>
      <c r="O1286" s="55"/>
      <c r="P1286" s="55"/>
      <c r="Q1286" s="55"/>
      <c r="R1286" s="55"/>
      <c r="S1286" s="55"/>
      <c r="T1286" s="55"/>
      <c r="U1286" s="55"/>
      <c r="V1286" s="55"/>
      <c r="W1286" s="55"/>
      <c r="X1286" s="55"/>
      <c r="Y1286" s="55"/>
      <c r="Z1286" s="55"/>
      <c r="AA1286" s="55"/>
      <c r="AB1286" s="55"/>
      <c r="AC1286" s="55"/>
      <c r="AD1286" s="55"/>
      <c r="AE1286" s="55"/>
      <c r="AF1286" s="55"/>
      <c r="AG1286" s="55"/>
      <c r="AH1286" s="55"/>
      <c r="AI1286" s="55"/>
      <c r="AJ1286" s="55"/>
      <c r="AK1286" s="55"/>
      <c r="AL1286" s="55"/>
      <c r="AM1286" s="55"/>
      <c r="AN1286" s="55"/>
      <c r="AO1286" s="55"/>
      <c r="AP1286" s="55"/>
      <c r="AQ1286" s="55"/>
      <c r="AR1286" s="55"/>
      <c r="AS1286" s="55"/>
      <c r="AT1286" s="55"/>
      <c r="AU1286" s="55"/>
      <c r="AV1286" s="55"/>
      <c r="AW1286" s="55"/>
      <c r="AX1286" s="55"/>
      <c r="AY1286" s="55"/>
      <c r="AZ1286" s="55"/>
      <c r="BA1286" s="55"/>
      <c r="BB1286" s="55"/>
      <c r="BC1286" s="55"/>
      <c r="BD1286" s="55"/>
      <c r="BE1286" s="55"/>
      <c r="BF1286" s="55"/>
      <c r="BG1286" s="55"/>
      <c r="BH1286" s="55"/>
      <c r="BI1286" s="55"/>
      <c r="BJ1286" s="55"/>
      <c r="BK1286" s="55"/>
      <c r="BL1286" s="55"/>
      <c r="BM1286" s="55"/>
      <c r="BN1286" s="55"/>
      <c r="BO1286" s="55"/>
      <c r="BP1286" s="55"/>
      <c r="BQ1286" s="55"/>
      <c r="BR1286" s="55"/>
    </row>
    <row r="1287" spans="3:70" x14ac:dyDescent="0.4">
      <c r="C1287" s="55"/>
      <c r="D1287" s="55"/>
      <c r="E1287" s="55"/>
      <c r="F1287" s="55"/>
      <c r="G1287" s="55"/>
      <c r="H1287" s="55"/>
      <c r="I1287" s="55"/>
      <c r="J1287" s="55"/>
      <c r="K1287" s="55"/>
      <c r="L1287" s="55"/>
      <c r="M1287" s="55"/>
      <c r="N1287" s="55"/>
      <c r="O1287" s="55"/>
      <c r="P1287" s="55"/>
      <c r="Q1287" s="55"/>
      <c r="R1287" s="55"/>
      <c r="S1287" s="55"/>
      <c r="T1287" s="55"/>
      <c r="U1287" s="55"/>
      <c r="V1287" s="55"/>
      <c r="W1287" s="55"/>
      <c r="X1287" s="55"/>
      <c r="Y1287" s="55"/>
      <c r="Z1287" s="55"/>
      <c r="AA1287" s="55"/>
      <c r="AB1287" s="55"/>
      <c r="AC1287" s="55"/>
      <c r="AD1287" s="55"/>
      <c r="AE1287" s="55"/>
      <c r="AF1287" s="55"/>
      <c r="AG1287" s="55"/>
      <c r="AH1287" s="55"/>
      <c r="AI1287" s="55"/>
      <c r="AJ1287" s="55"/>
      <c r="AK1287" s="55"/>
      <c r="AL1287" s="55"/>
      <c r="AM1287" s="55"/>
      <c r="AN1287" s="55"/>
      <c r="AO1287" s="55"/>
      <c r="AP1287" s="55"/>
      <c r="AQ1287" s="55"/>
      <c r="AR1287" s="55"/>
      <c r="AS1287" s="55"/>
      <c r="AT1287" s="55"/>
      <c r="AU1287" s="55"/>
      <c r="AV1287" s="55"/>
      <c r="AW1287" s="55"/>
      <c r="AX1287" s="55"/>
      <c r="AY1287" s="55"/>
      <c r="AZ1287" s="55"/>
      <c r="BA1287" s="55"/>
      <c r="BB1287" s="55"/>
      <c r="BC1287" s="55"/>
      <c r="BD1287" s="55"/>
      <c r="BE1287" s="55"/>
      <c r="BF1287" s="55"/>
      <c r="BG1287" s="55"/>
      <c r="BH1287" s="55"/>
      <c r="BI1287" s="55"/>
      <c r="BJ1287" s="55"/>
      <c r="BK1287" s="55"/>
      <c r="BL1287" s="55"/>
      <c r="BM1287" s="55"/>
      <c r="BN1287" s="55"/>
      <c r="BO1287" s="55"/>
      <c r="BP1287" s="55"/>
      <c r="BQ1287" s="55"/>
      <c r="BR1287" s="55"/>
    </row>
    <row r="1288" spans="3:70" x14ac:dyDescent="0.4">
      <c r="C1288" s="55"/>
      <c r="D1288" s="55"/>
      <c r="E1288" s="55"/>
      <c r="F1288" s="55"/>
      <c r="G1288" s="55"/>
      <c r="H1288" s="55"/>
      <c r="I1288" s="55"/>
      <c r="J1288" s="55"/>
      <c r="K1288" s="55"/>
      <c r="L1288" s="55"/>
      <c r="M1288" s="55"/>
      <c r="N1288" s="55"/>
      <c r="O1288" s="55"/>
      <c r="P1288" s="55"/>
      <c r="Q1288" s="55"/>
      <c r="R1288" s="55"/>
      <c r="S1288" s="55"/>
      <c r="T1288" s="55"/>
      <c r="U1288" s="55"/>
      <c r="V1288" s="55"/>
      <c r="W1288" s="55"/>
      <c r="X1288" s="55"/>
      <c r="Y1288" s="55"/>
      <c r="Z1288" s="55"/>
      <c r="AA1288" s="55"/>
      <c r="AB1288" s="55"/>
      <c r="AC1288" s="55"/>
      <c r="AD1288" s="55"/>
      <c r="AE1288" s="55"/>
      <c r="AF1288" s="55"/>
      <c r="AG1288" s="55"/>
      <c r="AH1288" s="55"/>
      <c r="AI1288" s="55"/>
      <c r="AJ1288" s="55"/>
      <c r="AK1288" s="55"/>
      <c r="AL1288" s="55"/>
      <c r="AM1288" s="55"/>
      <c r="AN1288" s="55"/>
      <c r="AO1288" s="55"/>
      <c r="AP1288" s="55"/>
      <c r="AQ1288" s="55"/>
      <c r="AR1288" s="55"/>
      <c r="AS1288" s="55"/>
      <c r="AT1288" s="55"/>
      <c r="AU1288" s="55"/>
      <c r="AV1288" s="55"/>
      <c r="AW1288" s="55"/>
      <c r="AX1288" s="55"/>
      <c r="AY1288" s="55"/>
      <c r="AZ1288" s="55"/>
      <c r="BA1288" s="55"/>
      <c r="BB1288" s="55"/>
      <c r="BC1288" s="55"/>
      <c r="BD1288" s="55"/>
      <c r="BE1288" s="55"/>
      <c r="BF1288" s="55"/>
      <c r="BG1288" s="55"/>
      <c r="BH1288" s="55"/>
      <c r="BI1288" s="55"/>
      <c r="BJ1288" s="55"/>
      <c r="BK1288" s="55"/>
      <c r="BL1288" s="55"/>
      <c r="BM1288" s="55"/>
      <c r="BN1288" s="55"/>
      <c r="BO1288" s="55"/>
      <c r="BP1288" s="55"/>
      <c r="BQ1288" s="55"/>
      <c r="BR1288" s="55"/>
    </row>
    <row r="1289" spans="3:70" x14ac:dyDescent="0.4">
      <c r="C1289" s="55"/>
      <c r="D1289" s="55"/>
      <c r="E1289" s="55"/>
      <c r="F1289" s="55"/>
      <c r="G1289" s="55"/>
      <c r="H1289" s="55"/>
      <c r="I1289" s="55"/>
      <c r="J1289" s="55"/>
      <c r="K1289" s="55"/>
      <c r="L1289" s="55"/>
      <c r="M1289" s="55"/>
      <c r="N1289" s="55"/>
      <c r="O1289" s="55"/>
      <c r="P1289" s="55"/>
      <c r="Q1289" s="55"/>
      <c r="R1289" s="55"/>
      <c r="S1289" s="55"/>
      <c r="T1289" s="55"/>
      <c r="U1289" s="55"/>
      <c r="V1289" s="55"/>
      <c r="W1289" s="55"/>
      <c r="X1289" s="55"/>
      <c r="Y1289" s="55"/>
      <c r="Z1289" s="55"/>
      <c r="AA1289" s="55"/>
      <c r="AB1289" s="55"/>
      <c r="AC1289" s="55"/>
      <c r="AD1289" s="55"/>
      <c r="AE1289" s="55"/>
      <c r="AF1289" s="55"/>
      <c r="AG1289" s="55"/>
      <c r="AH1289" s="55"/>
      <c r="AI1289" s="55"/>
      <c r="AJ1289" s="55"/>
      <c r="AK1289" s="55"/>
      <c r="AL1289" s="55"/>
      <c r="AM1289" s="55"/>
      <c r="AN1289" s="55"/>
      <c r="AO1289" s="55"/>
      <c r="AP1289" s="55"/>
      <c r="AQ1289" s="55"/>
      <c r="AR1289" s="55"/>
      <c r="AS1289" s="55"/>
      <c r="AT1289" s="55"/>
      <c r="AU1289" s="55"/>
      <c r="AV1289" s="55"/>
      <c r="AW1289" s="55"/>
      <c r="AX1289" s="55"/>
      <c r="AY1289" s="55"/>
      <c r="AZ1289" s="55"/>
      <c r="BA1289" s="55"/>
      <c r="BB1289" s="55"/>
      <c r="BC1289" s="55"/>
      <c r="BD1289" s="55"/>
      <c r="BE1289" s="55"/>
      <c r="BF1289" s="55"/>
      <c r="BG1289" s="55"/>
      <c r="BH1289" s="55"/>
      <c r="BI1289" s="55"/>
      <c r="BJ1289" s="55"/>
      <c r="BK1289" s="55"/>
      <c r="BL1289" s="55"/>
      <c r="BM1289" s="55"/>
      <c r="BN1289" s="55"/>
      <c r="BO1289" s="55"/>
      <c r="BP1289" s="55"/>
      <c r="BQ1289" s="55"/>
      <c r="BR1289" s="55"/>
    </row>
    <row r="1290" spans="3:70" x14ac:dyDescent="0.4">
      <c r="C1290" s="55"/>
      <c r="D1290" s="55"/>
      <c r="E1290" s="55"/>
      <c r="F1290" s="55"/>
      <c r="G1290" s="55"/>
      <c r="H1290" s="55"/>
      <c r="I1290" s="55"/>
      <c r="J1290" s="55"/>
      <c r="K1290" s="55"/>
      <c r="L1290" s="55"/>
      <c r="M1290" s="55"/>
      <c r="N1290" s="55"/>
      <c r="O1290" s="55"/>
      <c r="P1290" s="55"/>
      <c r="Q1290" s="55"/>
      <c r="R1290" s="55"/>
      <c r="S1290" s="55"/>
      <c r="T1290" s="55"/>
      <c r="U1290" s="55"/>
      <c r="V1290" s="55"/>
      <c r="W1290" s="55"/>
      <c r="X1290" s="55"/>
      <c r="Y1290" s="55"/>
      <c r="Z1290" s="55"/>
      <c r="AA1290" s="55"/>
      <c r="AB1290" s="55"/>
      <c r="AC1290" s="55"/>
      <c r="AD1290" s="55"/>
      <c r="AE1290" s="55"/>
      <c r="AF1290" s="55"/>
      <c r="AG1290" s="55"/>
      <c r="AH1290" s="55"/>
      <c r="AI1290" s="55"/>
      <c r="AJ1290" s="55"/>
      <c r="AK1290" s="55"/>
      <c r="AL1290" s="55"/>
      <c r="AM1290" s="55"/>
      <c r="AN1290" s="55"/>
      <c r="AO1290" s="55"/>
      <c r="AP1290" s="55"/>
      <c r="AQ1290" s="55"/>
      <c r="AR1290" s="55"/>
      <c r="AS1290" s="55"/>
      <c r="AT1290" s="55"/>
      <c r="AU1290" s="55"/>
      <c r="AV1290" s="55"/>
      <c r="AW1290" s="55"/>
      <c r="AX1290" s="55"/>
      <c r="AY1290" s="55"/>
      <c r="AZ1290" s="55"/>
      <c r="BA1290" s="55"/>
      <c r="BB1290" s="55"/>
      <c r="BC1290" s="55"/>
      <c r="BD1290" s="55"/>
      <c r="BE1290" s="55"/>
      <c r="BF1290" s="55"/>
      <c r="BG1290" s="55"/>
      <c r="BH1290" s="55"/>
      <c r="BI1290" s="55"/>
      <c r="BJ1290" s="55"/>
      <c r="BK1290" s="55"/>
      <c r="BL1290" s="55"/>
      <c r="BM1290" s="55"/>
      <c r="BN1290" s="55"/>
      <c r="BO1290" s="55"/>
      <c r="BP1290" s="55"/>
      <c r="BQ1290" s="55"/>
      <c r="BR1290" s="55"/>
    </row>
    <row r="1291" spans="3:70" x14ac:dyDescent="0.4">
      <c r="C1291" s="55"/>
      <c r="D1291" s="55"/>
      <c r="E1291" s="55"/>
      <c r="F1291" s="55"/>
      <c r="G1291" s="55"/>
      <c r="H1291" s="55"/>
      <c r="I1291" s="55"/>
      <c r="J1291" s="55"/>
      <c r="K1291" s="55"/>
      <c r="L1291" s="55"/>
      <c r="M1291" s="55"/>
      <c r="N1291" s="55"/>
      <c r="O1291" s="55"/>
      <c r="P1291" s="55"/>
      <c r="Q1291" s="55"/>
      <c r="R1291" s="55"/>
      <c r="S1291" s="55"/>
      <c r="T1291" s="55"/>
      <c r="U1291" s="55"/>
      <c r="V1291" s="55"/>
      <c r="W1291" s="55"/>
      <c r="X1291" s="55"/>
      <c r="Y1291" s="55"/>
      <c r="Z1291" s="55"/>
      <c r="AA1291" s="55"/>
      <c r="AB1291" s="55"/>
      <c r="AC1291" s="55"/>
      <c r="AD1291" s="55"/>
      <c r="AE1291" s="55"/>
      <c r="AF1291" s="55"/>
      <c r="AG1291" s="55"/>
      <c r="AH1291" s="55"/>
      <c r="AI1291" s="55"/>
      <c r="AJ1291" s="55"/>
      <c r="AK1291" s="55"/>
      <c r="AL1291" s="55"/>
      <c r="AM1291" s="55"/>
      <c r="AN1291" s="55"/>
      <c r="AO1291" s="55"/>
      <c r="AP1291" s="55"/>
      <c r="AQ1291" s="55"/>
      <c r="AR1291" s="55"/>
      <c r="AS1291" s="55"/>
      <c r="AT1291" s="55"/>
      <c r="AU1291" s="55"/>
      <c r="AV1291" s="55"/>
      <c r="AW1291" s="55"/>
      <c r="AX1291" s="55"/>
      <c r="AY1291" s="55"/>
      <c r="AZ1291" s="55"/>
      <c r="BA1291" s="55"/>
      <c r="BB1291" s="55"/>
      <c r="BC1291" s="55"/>
      <c r="BD1291" s="55"/>
      <c r="BE1291" s="55"/>
      <c r="BF1291" s="55"/>
      <c r="BG1291" s="55"/>
      <c r="BH1291" s="55"/>
      <c r="BI1291" s="55"/>
      <c r="BJ1291" s="55"/>
      <c r="BK1291" s="55"/>
      <c r="BL1291" s="55"/>
      <c r="BM1291" s="55"/>
      <c r="BN1291" s="55"/>
      <c r="BO1291" s="55"/>
      <c r="BP1291" s="55"/>
      <c r="BQ1291" s="55"/>
      <c r="BR1291" s="55"/>
    </row>
    <row r="1292" spans="3:70" x14ac:dyDescent="0.4">
      <c r="C1292" s="55"/>
      <c r="D1292" s="55"/>
      <c r="E1292" s="55"/>
      <c r="F1292" s="55"/>
      <c r="G1292" s="55"/>
      <c r="H1292" s="55"/>
      <c r="I1292" s="55"/>
      <c r="J1292" s="55"/>
      <c r="K1292" s="55"/>
      <c r="L1292" s="55"/>
      <c r="M1292" s="55"/>
      <c r="N1292" s="55"/>
      <c r="O1292" s="55"/>
      <c r="P1292" s="55"/>
      <c r="Q1292" s="55"/>
      <c r="R1292" s="55"/>
      <c r="S1292" s="55"/>
      <c r="T1292" s="55"/>
      <c r="U1292" s="55"/>
      <c r="V1292" s="55"/>
      <c r="W1292" s="55"/>
      <c r="X1292" s="55"/>
      <c r="Y1292" s="55"/>
      <c r="Z1292" s="55"/>
      <c r="AA1292" s="55"/>
      <c r="AB1292" s="55"/>
      <c r="AC1292" s="55"/>
      <c r="AD1292" s="55"/>
      <c r="AE1292" s="55"/>
      <c r="AF1292" s="55"/>
      <c r="AG1292" s="55"/>
      <c r="AH1292" s="55"/>
      <c r="AI1292" s="55"/>
      <c r="AJ1292" s="55"/>
      <c r="AK1292" s="55"/>
      <c r="AL1292" s="55"/>
      <c r="AM1292" s="55"/>
      <c r="AN1292" s="55"/>
      <c r="AO1292" s="55"/>
      <c r="AP1292" s="55"/>
      <c r="AQ1292" s="55"/>
      <c r="AR1292" s="55"/>
      <c r="AS1292" s="55"/>
      <c r="AT1292" s="55"/>
      <c r="AU1292" s="55"/>
      <c r="AV1292" s="55"/>
      <c r="AW1292" s="55"/>
      <c r="AX1292" s="55"/>
      <c r="AY1292" s="55"/>
      <c r="AZ1292" s="55"/>
      <c r="BA1292" s="55"/>
      <c r="BB1292" s="55"/>
      <c r="BC1292" s="55"/>
      <c r="BD1292" s="55"/>
      <c r="BE1292" s="55"/>
      <c r="BF1292" s="55"/>
      <c r="BG1292" s="55"/>
      <c r="BH1292" s="55"/>
      <c r="BI1292" s="55"/>
      <c r="BJ1292" s="55"/>
      <c r="BK1292" s="55"/>
      <c r="BL1292" s="55"/>
      <c r="BM1292" s="55"/>
      <c r="BN1292" s="55"/>
      <c r="BO1292" s="55"/>
      <c r="BP1292" s="55"/>
      <c r="BQ1292" s="55"/>
      <c r="BR1292" s="55"/>
    </row>
    <row r="1293" spans="3:70" x14ac:dyDescent="0.4">
      <c r="C1293" s="55"/>
      <c r="D1293" s="55"/>
      <c r="E1293" s="55"/>
      <c r="F1293" s="55"/>
      <c r="G1293" s="55"/>
      <c r="H1293" s="55"/>
      <c r="I1293" s="55"/>
      <c r="J1293" s="55"/>
      <c r="K1293" s="55"/>
      <c r="L1293" s="55"/>
      <c r="M1293" s="55"/>
      <c r="N1293" s="55"/>
      <c r="O1293" s="55"/>
      <c r="P1293" s="55"/>
      <c r="Q1293" s="55"/>
      <c r="R1293" s="55"/>
      <c r="S1293" s="55"/>
      <c r="T1293" s="55"/>
      <c r="U1293" s="55"/>
      <c r="V1293" s="55"/>
      <c r="W1293" s="55"/>
      <c r="X1293" s="55"/>
      <c r="Y1293" s="55"/>
      <c r="Z1293" s="55"/>
      <c r="AA1293" s="55"/>
      <c r="AB1293" s="55"/>
      <c r="AC1293" s="55"/>
      <c r="AD1293" s="55"/>
      <c r="AE1293" s="55"/>
      <c r="AF1293" s="55"/>
      <c r="AG1293" s="55"/>
      <c r="AH1293" s="55"/>
      <c r="AI1293" s="55"/>
      <c r="AJ1293" s="55"/>
      <c r="AK1293" s="55"/>
      <c r="AL1293" s="55"/>
      <c r="AM1293" s="55"/>
      <c r="AN1293" s="55"/>
      <c r="AO1293" s="55"/>
      <c r="AP1293" s="55"/>
      <c r="AQ1293" s="55"/>
      <c r="AR1293" s="55"/>
      <c r="AS1293" s="55"/>
      <c r="AT1293" s="55"/>
      <c r="AU1293" s="55"/>
      <c r="AV1293" s="55"/>
      <c r="AW1293" s="55"/>
      <c r="AX1293" s="55"/>
      <c r="AY1293" s="55"/>
      <c r="AZ1293" s="55"/>
      <c r="BA1293" s="55"/>
      <c r="BB1293" s="55"/>
      <c r="BC1293" s="55"/>
      <c r="BD1293" s="55"/>
      <c r="BE1293" s="55"/>
      <c r="BF1293" s="55"/>
      <c r="BG1293" s="55"/>
      <c r="BH1293" s="55"/>
      <c r="BI1293" s="55"/>
      <c r="BJ1293" s="55"/>
      <c r="BK1293" s="55"/>
      <c r="BL1293" s="55"/>
      <c r="BM1293" s="55"/>
      <c r="BN1293" s="55"/>
      <c r="BO1293" s="55"/>
      <c r="BP1293" s="55"/>
      <c r="BQ1293" s="55"/>
      <c r="BR1293" s="55"/>
    </row>
    <row r="1294" spans="3:70" x14ac:dyDescent="0.4">
      <c r="C1294" s="55"/>
      <c r="D1294" s="55"/>
      <c r="E1294" s="55"/>
      <c r="F1294" s="55"/>
      <c r="G1294" s="55"/>
      <c r="H1294" s="55"/>
      <c r="I1294" s="55"/>
      <c r="J1294" s="55"/>
      <c r="K1294" s="55"/>
      <c r="L1294" s="55"/>
      <c r="M1294" s="55"/>
      <c r="N1294" s="55"/>
      <c r="O1294" s="55"/>
      <c r="P1294" s="55"/>
      <c r="Q1294" s="55"/>
      <c r="R1294" s="55"/>
      <c r="S1294" s="55"/>
      <c r="T1294" s="55"/>
      <c r="U1294" s="55"/>
      <c r="V1294" s="55"/>
      <c r="W1294" s="55"/>
      <c r="X1294" s="55"/>
      <c r="Y1294" s="55"/>
      <c r="Z1294" s="55"/>
      <c r="AA1294" s="55"/>
      <c r="AB1294" s="55"/>
      <c r="AC1294" s="55"/>
      <c r="AD1294" s="55"/>
      <c r="AE1294" s="55"/>
      <c r="AF1294" s="55"/>
      <c r="AG1294" s="55"/>
      <c r="AH1294" s="55"/>
      <c r="AI1294" s="55"/>
      <c r="AJ1294" s="55"/>
      <c r="AK1294" s="55"/>
      <c r="AL1294" s="55"/>
      <c r="AM1294" s="55"/>
      <c r="AN1294" s="55"/>
      <c r="AO1294" s="55"/>
      <c r="AP1294" s="55"/>
      <c r="AQ1294" s="55"/>
      <c r="AR1294" s="55"/>
      <c r="AS1294" s="55"/>
      <c r="AT1294" s="55"/>
      <c r="AU1294" s="55"/>
      <c r="AV1294" s="55"/>
      <c r="AW1294" s="55"/>
      <c r="AX1294" s="55"/>
      <c r="AY1294" s="55"/>
      <c r="AZ1294" s="55"/>
      <c r="BA1294" s="55"/>
      <c r="BB1294" s="55"/>
      <c r="BC1294" s="55"/>
      <c r="BD1294" s="55"/>
      <c r="BE1294" s="55"/>
      <c r="BF1294" s="55"/>
      <c r="BG1294" s="55"/>
      <c r="BH1294" s="55"/>
      <c r="BI1294" s="55"/>
      <c r="BJ1294" s="55"/>
      <c r="BK1294" s="55"/>
      <c r="BL1294" s="55"/>
      <c r="BM1294" s="55"/>
      <c r="BN1294" s="55"/>
      <c r="BO1294" s="55"/>
      <c r="BP1294" s="55"/>
      <c r="BQ1294" s="55"/>
      <c r="BR1294" s="55"/>
    </row>
    <row r="1295" spans="3:70" x14ac:dyDescent="0.4">
      <c r="C1295" s="55"/>
      <c r="D1295" s="55"/>
      <c r="E1295" s="55"/>
      <c r="F1295" s="55"/>
      <c r="G1295" s="55"/>
      <c r="H1295" s="55"/>
      <c r="I1295" s="55"/>
      <c r="J1295" s="55"/>
      <c r="K1295" s="55"/>
      <c r="L1295" s="55"/>
      <c r="M1295" s="55"/>
      <c r="N1295" s="55"/>
      <c r="O1295" s="55"/>
      <c r="P1295" s="55"/>
      <c r="Q1295" s="55"/>
      <c r="R1295" s="55"/>
      <c r="S1295" s="55"/>
      <c r="T1295" s="55"/>
      <c r="U1295" s="55"/>
      <c r="V1295" s="55"/>
      <c r="W1295" s="55"/>
      <c r="X1295" s="55"/>
      <c r="Y1295" s="55"/>
      <c r="Z1295" s="55"/>
      <c r="AA1295" s="55"/>
      <c r="AB1295" s="55"/>
      <c r="AC1295" s="55"/>
      <c r="AD1295" s="55"/>
      <c r="AE1295" s="55"/>
      <c r="AF1295" s="55"/>
      <c r="AG1295" s="55"/>
      <c r="AH1295" s="55"/>
      <c r="AI1295" s="55"/>
      <c r="AJ1295" s="55"/>
      <c r="AK1295" s="55"/>
      <c r="AL1295" s="55"/>
      <c r="AM1295" s="55"/>
      <c r="AN1295" s="55"/>
      <c r="AO1295" s="55"/>
      <c r="AP1295" s="55"/>
      <c r="AQ1295" s="55"/>
      <c r="AR1295" s="55"/>
      <c r="AS1295" s="55"/>
      <c r="AT1295" s="55"/>
      <c r="AU1295" s="55"/>
      <c r="AV1295" s="55"/>
      <c r="AW1295" s="55"/>
      <c r="AX1295" s="55"/>
      <c r="AY1295" s="55"/>
      <c r="AZ1295" s="55"/>
      <c r="BA1295" s="55"/>
      <c r="BB1295" s="55"/>
      <c r="BC1295" s="55"/>
      <c r="BD1295" s="55"/>
      <c r="BE1295" s="55"/>
      <c r="BF1295" s="55"/>
      <c r="BG1295" s="55"/>
      <c r="BH1295" s="55"/>
      <c r="BI1295" s="55"/>
      <c r="BJ1295" s="55"/>
      <c r="BK1295" s="55"/>
      <c r="BL1295" s="55"/>
      <c r="BM1295" s="55"/>
      <c r="BN1295" s="55"/>
      <c r="BO1295" s="55"/>
      <c r="BP1295" s="55"/>
      <c r="BQ1295" s="55"/>
      <c r="BR1295" s="55"/>
    </row>
    <row r="1296" spans="3:70" x14ac:dyDescent="0.4">
      <c r="C1296" s="55"/>
      <c r="D1296" s="55"/>
      <c r="E1296" s="55"/>
      <c r="F1296" s="55"/>
      <c r="G1296" s="55"/>
      <c r="H1296" s="55"/>
      <c r="I1296" s="55"/>
      <c r="J1296" s="55"/>
      <c r="K1296" s="55"/>
      <c r="L1296" s="55"/>
      <c r="M1296" s="55"/>
      <c r="N1296" s="55"/>
      <c r="O1296" s="55"/>
      <c r="P1296" s="55"/>
      <c r="Q1296" s="55"/>
      <c r="R1296" s="55"/>
      <c r="S1296" s="55"/>
      <c r="T1296" s="55"/>
      <c r="U1296" s="55"/>
      <c r="V1296" s="55"/>
      <c r="W1296" s="55"/>
      <c r="X1296" s="55"/>
      <c r="Y1296" s="55"/>
      <c r="Z1296" s="55"/>
      <c r="AA1296" s="55"/>
      <c r="AB1296" s="55"/>
      <c r="AC1296" s="55"/>
      <c r="AD1296" s="55"/>
      <c r="AE1296" s="55"/>
      <c r="AF1296" s="55"/>
      <c r="AG1296" s="55"/>
      <c r="AH1296" s="55"/>
      <c r="AI1296" s="55"/>
      <c r="AJ1296" s="55"/>
      <c r="AK1296" s="55"/>
      <c r="AL1296" s="55"/>
      <c r="AM1296" s="55"/>
      <c r="AN1296" s="55"/>
      <c r="AO1296" s="55"/>
      <c r="AP1296" s="55"/>
      <c r="AQ1296" s="55"/>
      <c r="AR1296" s="55"/>
      <c r="AS1296" s="55"/>
      <c r="AT1296" s="55"/>
      <c r="AU1296" s="55"/>
      <c r="AV1296" s="55"/>
      <c r="AW1296" s="55"/>
      <c r="AX1296" s="55"/>
      <c r="AY1296" s="55"/>
      <c r="AZ1296" s="55"/>
      <c r="BA1296" s="55"/>
      <c r="BB1296" s="55"/>
      <c r="BC1296" s="55"/>
      <c r="BD1296" s="55"/>
      <c r="BE1296" s="55"/>
      <c r="BF1296" s="55"/>
      <c r="BG1296" s="55"/>
      <c r="BH1296" s="55"/>
      <c r="BI1296" s="55"/>
      <c r="BJ1296" s="55"/>
      <c r="BK1296" s="55"/>
      <c r="BL1296" s="55"/>
      <c r="BM1296" s="55"/>
      <c r="BN1296" s="55"/>
      <c r="BO1296" s="55"/>
      <c r="BP1296" s="55"/>
      <c r="BQ1296" s="55"/>
      <c r="BR1296" s="55"/>
    </row>
    <row r="1297" spans="3:70" x14ac:dyDescent="0.4">
      <c r="C1297" s="55"/>
      <c r="D1297" s="55"/>
      <c r="E1297" s="55"/>
      <c r="F1297" s="55"/>
      <c r="G1297" s="55"/>
      <c r="H1297" s="55"/>
      <c r="I1297" s="55"/>
      <c r="J1297" s="55"/>
      <c r="K1297" s="55"/>
      <c r="L1297" s="55"/>
      <c r="M1297" s="55"/>
      <c r="N1297" s="55"/>
      <c r="O1297" s="55"/>
      <c r="P1297" s="55"/>
      <c r="Q1297" s="55"/>
      <c r="R1297" s="55"/>
      <c r="S1297" s="55"/>
      <c r="T1297" s="55"/>
      <c r="U1297" s="55"/>
      <c r="V1297" s="55"/>
      <c r="W1297" s="55"/>
      <c r="X1297" s="55"/>
      <c r="Y1297" s="55"/>
      <c r="Z1297" s="55"/>
      <c r="AA1297" s="55"/>
      <c r="AB1297" s="55"/>
      <c r="AC1297" s="55"/>
      <c r="AD1297" s="55"/>
      <c r="AE1297" s="55"/>
      <c r="AF1297" s="55"/>
      <c r="AG1297" s="55"/>
      <c r="AH1297" s="55"/>
      <c r="AI1297" s="55"/>
      <c r="AJ1297" s="55"/>
      <c r="AK1297" s="55"/>
      <c r="AL1297" s="55"/>
      <c r="AM1297" s="55"/>
      <c r="AN1297" s="55"/>
      <c r="AO1297" s="55"/>
      <c r="AP1297" s="55"/>
      <c r="AQ1297" s="55"/>
      <c r="AR1297" s="55"/>
      <c r="AS1297" s="55"/>
      <c r="AT1297" s="55"/>
      <c r="AU1297" s="55"/>
      <c r="AV1297" s="55"/>
      <c r="AW1297" s="55"/>
      <c r="AX1297" s="55"/>
      <c r="AY1297" s="55"/>
      <c r="AZ1297" s="55"/>
      <c r="BA1297" s="55"/>
      <c r="BB1297" s="55"/>
      <c r="BC1297" s="55"/>
      <c r="BD1297" s="55"/>
      <c r="BE1297" s="55"/>
      <c r="BF1297" s="55"/>
      <c r="BG1297" s="55"/>
      <c r="BH1297" s="55"/>
      <c r="BI1297" s="55"/>
      <c r="BJ1297" s="55"/>
      <c r="BK1297" s="55"/>
      <c r="BL1297" s="55"/>
      <c r="BM1297" s="55"/>
      <c r="BN1297" s="55"/>
      <c r="BO1297" s="55"/>
      <c r="BP1297" s="55"/>
      <c r="BQ1297" s="55"/>
      <c r="BR1297" s="55"/>
    </row>
    <row r="1298" spans="3:70" x14ac:dyDescent="0.4">
      <c r="C1298" s="55"/>
      <c r="D1298" s="55"/>
      <c r="E1298" s="55"/>
      <c r="F1298" s="55"/>
      <c r="G1298" s="55"/>
      <c r="H1298" s="55"/>
      <c r="I1298" s="55"/>
      <c r="J1298" s="55"/>
      <c r="K1298" s="55"/>
      <c r="L1298" s="55"/>
      <c r="M1298" s="55"/>
      <c r="N1298" s="55"/>
      <c r="O1298" s="55"/>
      <c r="P1298" s="55"/>
      <c r="Q1298" s="55"/>
      <c r="R1298" s="55"/>
      <c r="S1298" s="55"/>
      <c r="T1298" s="55"/>
      <c r="U1298" s="55"/>
      <c r="V1298" s="55"/>
      <c r="W1298" s="55"/>
      <c r="X1298" s="55"/>
      <c r="Y1298" s="55"/>
      <c r="Z1298" s="55"/>
      <c r="AA1298" s="55"/>
      <c r="AB1298" s="55"/>
      <c r="AC1298" s="55"/>
      <c r="AD1298" s="55"/>
      <c r="AE1298" s="55"/>
      <c r="AF1298" s="55"/>
      <c r="AG1298" s="55"/>
      <c r="AH1298" s="55"/>
      <c r="AI1298" s="55"/>
      <c r="AJ1298" s="55"/>
      <c r="AK1298" s="55"/>
      <c r="AL1298" s="55"/>
      <c r="AM1298" s="55"/>
      <c r="AN1298" s="55"/>
      <c r="AO1298" s="55"/>
      <c r="AP1298" s="55"/>
      <c r="AQ1298" s="55"/>
      <c r="AR1298" s="55"/>
      <c r="AS1298" s="55"/>
      <c r="AT1298" s="55"/>
      <c r="AU1298" s="55"/>
      <c r="AV1298" s="55"/>
      <c r="AW1298" s="55"/>
      <c r="AX1298" s="55"/>
      <c r="AY1298" s="55"/>
      <c r="AZ1298" s="55"/>
      <c r="BA1298" s="55"/>
      <c r="BB1298" s="55"/>
      <c r="BC1298" s="55"/>
      <c r="BD1298" s="55"/>
      <c r="BE1298" s="55"/>
      <c r="BF1298" s="55"/>
      <c r="BG1298" s="55"/>
      <c r="BH1298" s="55"/>
      <c r="BI1298" s="55"/>
      <c r="BJ1298" s="55"/>
      <c r="BK1298" s="55"/>
      <c r="BL1298" s="55"/>
      <c r="BM1298" s="55"/>
      <c r="BN1298" s="55"/>
      <c r="BO1298" s="55"/>
      <c r="BP1298" s="55"/>
      <c r="BQ1298" s="55"/>
      <c r="BR1298" s="55"/>
    </row>
    <row r="1299" spans="3:70" x14ac:dyDescent="0.4">
      <c r="C1299" s="55"/>
      <c r="D1299" s="55"/>
      <c r="E1299" s="55"/>
      <c r="F1299" s="55"/>
      <c r="G1299" s="55"/>
      <c r="H1299" s="55"/>
      <c r="I1299" s="55"/>
      <c r="J1299" s="55"/>
      <c r="K1299" s="55"/>
      <c r="L1299" s="55"/>
      <c r="M1299" s="55"/>
      <c r="N1299" s="55"/>
      <c r="O1299" s="55"/>
      <c r="P1299" s="55"/>
      <c r="Q1299" s="55"/>
      <c r="R1299" s="55"/>
      <c r="S1299" s="55"/>
      <c r="T1299" s="55"/>
      <c r="U1299" s="55"/>
      <c r="V1299" s="55"/>
      <c r="W1299" s="55"/>
      <c r="X1299" s="55"/>
      <c r="Y1299" s="55"/>
      <c r="Z1299" s="55"/>
      <c r="AA1299" s="55"/>
      <c r="AB1299" s="55"/>
      <c r="AC1299" s="55"/>
      <c r="AD1299" s="55"/>
      <c r="AE1299" s="55"/>
      <c r="AF1299" s="55"/>
      <c r="AG1299" s="55"/>
      <c r="AH1299" s="55"/>
      <c r="AI1299" s="55"/>
      <c r="AJ1299" s="55"/>
      <c r="AK1299" s="55"/>
      <c r="AL1299" s="55"/>
      <c r="AM1299" s="55"/>
      <c r="AN1299" s="55"/>
      <c r="AO1299" s="55"/>
      <c r="AP1299" s="55"/>
      <c r="AQ1299" s="55"/>
      <c r="AR1299" s="55"/>
      <c r="AS1299" s="55"/>
      <c r="AT1299" s="55"/>
      <c r="AU1299" s="55"/>
      <c r="AV1299" s="55"/>
      <c r="AW1299" s="55"/>
      <c r="AX1299" s="55"/>
      <c r="AY1299" s="55"/>
      <c r="AZ1299" s="55"/>
      <c r="BA1299" s="55"/>
      <c r="BB1299" s="55"/>
      <c r="BC1299" s="55"/>
      <c r="BD1299" s="55"/>
      <c r="BE1299" s="55"/>
      <c r="BF1299" s="55"/>
      <c r="BG1299" s="55"/>
      <c r="BH1299" s="55"/>
      <c r="BI1299" s="55"/>
      <c r="BJ1299" s="55"/>
      <c r="BK1299" s="55"/>
      <c r="BL1299" s="55"/>
      <c r="BM1299" s="55"/>
      <c r="BN1299" s="55"/>
      <c r="BO1299" s="55"/>
      <c r="BP1299" s="55"/>
      <c r="BQ1299" s="55"/>
      <c r="BR1299" s="55"/>
    </row>
    <row r="1300" spans="3:70" x14ac:dyDescent="0.4">
      <c r="C1300" s="55"/>
      <c r="D1300" s="55"/>
      <c r="E1300" s="55"/>
      <c r="F1300" s="55"/>
      <c r="G1300" s="55"/>
      <c r="H1300" s="55"/>
      <c r="I1300" s="55"/>
      <c r="J1300" s="55"/>
      <c r="K1300" s="55"/>
      <c r="L1300" s="55"/>
      <c r="M1300" s="55"/>
      <c r="N1300" s="55"/>
      <c r="O1300" s="55"/>
      <c r="P1300" s="55"/>
      <c r="Q1300" s="55"/>
      <c r="R1300" s="55"/>
      <c r="S1300" s="55"/>
      <c r="T1300" s="55"/>
      <c r="U1300" s="55"/>
      <c r="V1300" s="55"/>
      <c r="W1300" s="55"/>
      <c r="X1300" s="55"/>
      <c r="Y1300" s="55"/>
      <c r="Z1300" s="55"/>
      <c r="AA1300" s="55"/>
      <c r="AB1300" s="55"/>
      <c r="AC1300" s="55"/>
      <c r="AD1300" s="55"/>
      <c r="AE1300" s="55"/>
      <c r="AF1300" s="55"/>
      <c r="AG1300" s="55"/>
      <c r="AH1300" s="55"/>
      <c r="AI1300" s="55"/>
      <c r="AJ1300" s="55"/>
      <c r="AK1300" s="55"/>
      <c r="AL1300" s="55"/>
      <c r="AM1300" s="55"/>
      <c r="AN1300" s="55"/>
      <c r="AO1300" s="55"/>
      <c r="AP1300" s="55"/>
      <c r="AQ1300" s="55"/>
      <c r="AR1300" s="55"/>
      <c r="AS1300" s="55"/>
      <c r="AT1300" s="55"/>
      <c r="AU1300" s="55"/>
      <c r="AV1300" s="55"/>
      <c r="AW1300" s="55"/>
      <c r="AX1300" s="55"/>
      <c r="AY1300" s="55"/>
      <c r="AZ1300" s="55"/>
      <c r="BA1300" s="55"/>
      <c r="BB1300" s="55"/>
      <c r="BC1300" s="55"/>
      <c r="BD1300" s="55"/>
      <c r="BE1300" s="55"/>
      <c r="BF1300" s="55"/>
      <c r="BG1300" s="55"/>
      <c r="BH1300" s="55"/>
      <c r="BI1300" s="55"/>
      <c r="BJ1300" s="55"/>
      <c r="BK1300" s="55"/>
      <c r="BL1300" s="55"/>
      <c r="BM1300" s="55"/>
      <c r="BN1300" s="55"/>
      <c r="BO1300" s="55"/>
      <c r="BP1300" s="55"/>
      <c r="BQ1300" s="55"/>
      <c r="BR1300" s="55"/>
    </row>
    <row r="1301" spans="3:70" x14ac:dyDescent="0.4">
      <c r="C1301" s="55"/>
      <c r="D1301" s="55"/>
      <c r="E1301" s="55"/>
      <c r="F1301" s="55"/>
      <c r="G1301" s="55"/>
      <c r="H1301" s="55"/>
      <c r="I1301" s="55"/>
      <c r="J1301" s="55"/>
      <c r="K1301" s="55"/>
      <c r="L1301" s="55"/>
      <c r="M1301" s="55"/>
      <c r="N1301" s="55"/>
      <c r="O1301" s="55"/>
      <c r="P1301" s="55"/>
      <c r="Q1301" s="55"/>
      <c r="R1301" s="55"/>
      <c r="S1301" s="55"/>
      <c r="T1301" s="55"/>
      <c r="U1301" s="55"/>
      <c r="V1301" s="55"/>
      <c r="W1301" s="55"/>
      <c r="X1301" s="55"/>
      <c r="Y1301" s="55"/>
      <c r="Z1301" s="55"/>
      <c r="AA1301" s="55"/>
      <c r="AB1301" s="55"/>
      <c r="AC1301" s="55"/>
      <c r="AD1301" s="55"/>
      <c r="AE1301" s="55"/>
      <c r="AF1301" s="55"/>
      <c r="AG1301" s="55"/>
      <c r="AH1301" s="55"/>
      <c r="AI1301" s="55"/>
      <c r="AJ1301" s="55"/>
      <c r="AK1301" s="55"/>
      <c r="AL1301" s="55"/>
      <c r="AM1301" s="55"/>
      <c r="AN1301" s="55"/>
      <c r="AO1301" s="55"/>
      <c r="AP1301" s="55"/>
      <c r="AQ1301" s="55"/>
      <c r="AR1301" s="55"/>
      <c r="AS1301" s="55"/>
      <c r="AT1301" s="55"/>
      <c r="AU1301" s="55"/>
      <c r="AV1301" s="55"/>
      <c r="AW1301" s="55"/>
      <c r="AX1301" s="55"/>
      <c r="AY1301" s="55"/>
      <c r="AZ1301" s="55"/>
      <c r="BA1301" s="55"/>
      <c r="BB1301" s="55"/>
      <c r="BC1301" s="55"/>
      <c r="BD1301" s="55"/>
      <c r="BE1301" s="55"/>
      <c r="BF1301" s="55"/>
      <c r="BG1301" s="55"/>
      <c r="BH1301" s="55"/>
      <c r="BI1301" s="55"/>
      <c r="BJ1301" s="55"/>
      <c r="BK1301" s="55"/>
      <c r="BL1301" s="55"/>
      <c r="BM1301" s="55"/>
      <c r="BN1301" s="55"/>
      <c r="BO1301" s="55"/>
      <c r="BP1301" s="55"/>
      <c r="BQ1301" s="55"/>
      <c r="BR1301" s="55"/>
    </row>
    <row r="1302" spans="3:70" x14ac:dyDescent="0.4">
      <c r="C1302" s="55"/>
      <c r="D1302" s="55"/>
      <c r="E1302" s="55"/>
      <c r="F1302" s="55"/>
      <c r="G1302" s="55"/>
      <c r="H1302" s="55"/>
      <c r="I1302" s="55"/>
      <c r="J1302" s="55"/>
      <c r="K1302" s="55"/>
      <c r="L1302" s="55"/>
      <c r="M1302" s="55"/>
      <c r="N1302" s="55"/>
      <c r="O1302" s="55"/>
      <c r="P1302" s="55"/>
      <c r="Q1302" s="55"/>
      <c r="R1302" s="55"/>
      <c r="S1302" s="55"/>
      <c r="T1302" s="55"/>
      <c r="U1302" s="55"/>
      <c r="V1302" s="55"/>
      <c r="W1302" s="55"/>
      <c r="X1302" s="55"/>
      <c r="Y1302" s="55"/>
      <c r="Z1302" s="55"/>
      <c r="AA1302" s="55"/>
      <c r="AB1302" s="55"/>
      <c r="AC1302" s="55"/>
      <c r="AD1302" s="55"/>
      <c r="AE1302" s="55"/>
      <c r="AF1302" s="55"/>
      <c r="AG1302" s="55"/>
      <c r="AH1302" s="55"/>
      <c r="AI1302" s="55"/>
      <c r="AJ1302" s="55"/>
      <c r="AK1302" s="55"/>
      <c r="AL1302" s="55"/>
      <c r="AM1302" s="55"/>
      <c r="AN1302" s="55"/>
      <c r="AO1302" s="55"/>
      <c r="AP1302" s="55"/>
      <c r="AQ1302" s="55"/>
      <c r="AR1302" s="55"/>
      <c r="AS1302" s="55"/>
      <c r="AT1302" s="55"/>
      <c r="AU1302" s="55"/>
      <c r="AV1302" s="55"/>
      <c r="AW1302" s="55"/>
      <c r="AX1302" s="55"/>
      <c r="AY1302" s="55"/>
      <c r="AZ1302" s="55"/>
      <c r="BA1302" s="55"/>
      <c r="BB1302" s="55"/>
      <c r="BC1302" s="55"/>
      <c r="BD1302" s="55"/>
      <c r="BE1302" s="55"/>
      <c r="BF1302" s="55"/>
      <c r="BG1302" s="55"/>
      <c r="BH1302" s="55"/>
      <c r="BI1302" s="55"/>
      <c r="BJ1302" s="55"/>
      <c r="BK1302" s="55"/>
      <c r="BL1302" s="55"/>
      <c r="BM1302" s="55"/>
      <c r="BN1302" s="55"/>
      <c r="BO1302" s="55"/>
      <c r="BP1302" s="55"/>
      <c r="BQ1302" s="55"/>
      <c r="BR1302" s="55"/>
    </row>
    <row r="1303" spans="3:70" x14ac:dyDescent="0.4">
      <c r="C1303" s="55"/>
      <c r="D1303" s="55"/>
      <c r="E1303" s="55"/>
      <c r="F1303" s="55"/>
      <c r="G1303" s="55"/>
      <c r="H1303" s="55"/>
      <c r="I1303" s="55"/>
      <c r="J1303" s="55"/>
      <c r="K1303" s="55"/>
      <c r="L1303" s="55"/>
      <c r="M1303" s="55"/>
      <c r="N1303" s="55"/>
      <c r="O1303" s="55"/>
      <c r="P1303" s="55"/>
      <c r="Q1303" s="55"/>
      <c r="R1303" s="55"/>
      <c r="S1303" s="55"/>
      <c r="T1303" s="55"/>
      <c r="U1303" s="55"/>
      <c r="V1303" s="55"/>
      <c r="W1303" s="55"/>
      <c r="X1303" s="55"/>
      <c r="Y1303" s="55"/>
      <c r="Z1303" s="55"/>
      <c r="AA1303" s="55"/>
      <c r="AB1303" s="55"/>
      <c r="AC1303" s="55"/>
      <c r="AD1303" s="55"/>
      <c r="AE1303" s="55"/>
      <c r="AF1303" s="55"/>
      <c r="AG1303" s="55"/>
      <c r="AH1303" s="55"/>
      <c r="AI1303" s="55"/>
      <c r="AJ1303" s="55"/>
      <c r="AK1303" s="55"/>
      <c r="AL1303" s="55"/>
      <c r="AM1303" s="55"/>
      <c r="AN1303" s="55"/>
      <c r="AO1303" s="55"/>
      <c r="AP1303" s="55"/>
      <c r="AQ1303" s="55"/>
      <c r="AR1303" s="55"/>
      <c r="AS1303" s="55"/>
      <c r="AT1303" s="55"/>
      <c r="AU1303" s="55"/>
      <c r="AV1303" s="55"/>
      <c r="AW1303" s="55"/>
      <c r="AX1303" s="55"/>
      <c r="AY1303" s="55"/>
      <c r="AZ1303" s="55"/>
      <c r="BA1303" s="55"/>
      <c r="BB1303" s="55"/>
      <c r="BC1303" s="55"/>
      <c r="BD1303" s="55"/>
      <c r="BE1303" s="55"/>
      <c r="BF1303" s="55"/>
      <c r="BG1303" s="55"/>
      <c r="BH1303" s="55"/>
      <c r="BI1303" s="55"/>
      <c r="BJ1303" s="55"/>
      <c r="BK1303" s="55"/>
      <c r="BL1303" s="55"/>
      <c r="BM1303" s="55"/>
      <c r="BN1303" s="55"/>
      <c r="BO1303" s="55"/>
      <c r="BP1303" s="55"/>
      <c r="BQ1303" s="55"/>
      <c r="BR1303" s="55"/>
    </row>
    <row r="1304" spans="3:70" x14ac:dyDescent="0.4">
      <c r="C1304" s="55"/>
      <c r="D1304" s="55"/>
      <c r="E1304" s="55"/>
      <c r="F1304" s="55"/>
      <c r="G1304" s="55"/>
      <c r="H1304" s="55"/>
      <c r="I1304" s="55"/>
      <c r="J1304" s="55"/>
      <c r="K1304" s="55"/>
      <c r="L1304" s="55"/>
      <c r="M1304" s="55"/>
      <c r="N1304" s="55"/>
      <c r="O1304" s="55"/>
      <c r="P1304" s="55"/>
      <c r="Q1304" s="55"/>
      <c r="R1304" s="55"/>
      <c r="S1304" s="55"/>
      <c r="T1304" s="55"/>
      <c r="U1304" s="55"/>
      <c r="V1304" s="55"/>
      <c r="W1304" s="55"/>
      <c r="X1304" s="55"/>
      <c r="Y1304" s="55"/>
      <c r="Z1304" s="55"/>
      <c r="AA1304" s="55"/>
      <c r="AB1304" s="55"/>
      <c r="AC1304" s="55"/>
      <c r="AD1304" s="55"/>
      <c r="AE1304" s="55"/>
      <c r="AF1304" s="55"/>
      <c r="AG1304" s="55"/>
      <c r="AH1304" s="55"/>
      <c r="AI1304" s="55"/>
      <c r="AJ1304" s="55"/>
      <c r="AK1304" s="55"/>
      <c r="AL1304" s="55"/>
      <c r="AM1304" s="55"/>
      <c r="AN1304" s="55"/>
      <c r="AO1304" s="55"/>
      <c r="AP1304" s="55"/>
      <c r="AQ1304" s="55"/>
      <c r="AR1304" s="55"/>
      <c r="AS1304" s="55"/>
      <c r="AT1304" s="55"/>
      <c r="AU1304" s="55"/>
      <c r="AV1304" s="55"/>
      <c r="AW1304" s="55"/>
      <c r="AX1304" s="55"/>
      <c r="AY1304" s="55"/>
      <c r="AZ1304" s="55"/>
      <c r="BA1304" s="55"/>
      <c r="BB1304" s="55"/>
      <c r="BC1304" s="55"/>
      <c r="BD1304" s="55"/>
      <c r="BE1304" s="55"/>
      <c r="BF1304" s="55"/>
      <c r="BG1304" s="55"/>
      <c r="BH1304" s="55"/>
      <c r="BI1304" s="55"/>
      <c r="BJ1304" s="55"/>
      <c r="BK1304" s="55"/>
      <c r="BL1304" s="55"/>
      <c r="BM1304" s="55"/>
      <c r="BN1304" s="55"/>
      <c r="BO1304" s="55"/>
      <c r="BP1304" s="55"/>
      <c r="BQ1304" s="55"/>
      <c r="BR1304" s="55"/>
    </row>
    <row r="1305" spans="3:70" x14ac:dyDescent="0.4">
      <c r="C1305" s="55"/>
      <c r="D1305" s="55"/>
      <c r="E1305" s="55"/>
      <c r="F1305" s="55"/>
      <c r="G1305" s="55"/>
      <c r="H1305" s="55"/>
      <c r="I1305" s="55"/>
      <c r="J1305" s="55"/>
      <c r="K1305" s="55"/>
      <c r="L1305" s="55"/>
      <c r="M1305" s="55"/>
      <c r="N1305" s="55"/>
      <c r="O1305" s="55"/>
      <c r="P1305" s="55"/>
      <c r="Q1305" s="55"/>
      <c r="R1305" s="55"/>
      <c r="S1305" s="55"/>
      <c r="T1305" s="55"/>
      <c r="U1305" s="55"/>
      <c r="V1305" s="55"/>
      <c r="W1305" s="55"/>
      <c r="X1305" s="55"/>
      <c r="Y1305" s="55"/>
      <c r="Z1305" s="55"/>
      <c r="AA1305" s="55"/>
      <c r="AB1305" s="55"/>
      <c r="AC1305" s="55"/>
      <c r="AD1305" s="55"/>
      <c r="AE1305" s="55"/>
      <c r="AF1305" s="55"/>
      <c r="AG1305" s="55"/>
      <c r="AH1305" s="55"/>
      <c r="AI1305" s="55"/>
      <c r="AJ1305" s="55"/>
      <c r="AK1305" s="55"/>
      <c r="AL1305" s="55"/>
      <c r="AM1305" s="55"/>
      <c r="AN1305" s="55"/>
      <c r="AO1305" s="55"/>
      <c r="AP1305" s="55"/>
      <c r="AQ1305" s="55"/>
      <c r="AR1305" s="55"/>
      <c r="AS1305" s="55"/>
      <c r="AT1305" s="55"/>
      <c r="AU1305" s="55"/>
      <c r="AV1305" s="55"/>
      <c r="AW1305" s="55"/>
      <c r="AX1305" s="55"/>
      <c r="AY1305" s="55"/>
      <c r="AZ1305" s="55"/>
      <c r="BA1305" s="55"/>
      <c r="BB1305" s="55"/>
      <c r="BC1305" s="55"/>
      <c r="BD1305" s="55"/>
      <c r="BE1305" s="55"/>
      <c r="BF1305" s="55"/>
      <c r="BG1305" s="55"/>
      <c r="BH1305" s="55"/>
      <c r="BI1305" s="55"/>
      <c r="BJ1305" s="55"/>
      <c r="BK1305" s="55"/>
      <c r="BL1305" s="55"/>
      <c r="BM1305" s="55"/>
      <c r="BN1305" s="55"/>
      <c r="BO1305" s="55"/>
      <c r="BP1305" s="55"/>
      <c r="BQ1305" s="55"/>
      <c r="BR1305" s="55"/>
    </row>
    <row r="1306" spans="3:70" x14ac:dyDescent="0.4">
      <c r="C1306" s="55"/>
      <c r="D1306" s="55"/>
      <c r="E1306" s="55"/>
      <c r="F1306" s="55"/>
      <c r="G1306" s="55"/>
      <c r="H1306" s="55"/>
      <c r="I1306" s="55"/>
      <c r="J1306" s="55"/>
      <c r="K1306" s="55"/>
      <c r="L1306" s="55"/>
      <c r="M1306" s="55"/>
      <c r="N1306" s="55"/>
      <c r="O1306" s="55"/>
      <c r="P1306" s="55"/>
      <c r="Q1306" s="55"/>
      <c r="R1306" s="55"/>
      <c r="S1306" s="55"/>
      <c r="T1306" s="55"/>
      <c r="U1306" s="55"/>
      <c r="V1306" s="55"/>
      <c r="W1306" s="55"/>
      <c r="X1306" s="55"/>
      <c r="Y1306" s="55"/>
      <c r="Z1306" s="55"/>
      <c r="AA1306" s="55"/>
      <c r="AB1306" s="55"/>
      <c r="AC1306" s="55"/>
      <c r="AD1306" s="55"/>
      <c r="AE1306" s="55"/>
      <c r="AF1306" s="55"/>
      <c r="AG1306" s="55"/>
      <c r="AH1306" s="55"/>
      <c r="AI1306" s="55"/>
      <c r="AJ1306" s="55"/>
      <c r="AK1306" s="55"/>
      <c r="AL1306" s="55"/>
      <c r="AM1306" s="55"/>
      <c r="AN1306" s="55"/>
      <c r="AO1306" s="55"/>
      <c r="AP1306" s="55"/>
      <c r="AQ1306" s="55"/>
      <c r="AR1306" s="55"/>
      <c r="AS1306" s="55"/>
      <c r="AT1306" s="55"/>
      <c r="AU1306" s="55"/>
      <c r="AV1306" s="55"/>
      <c r="AW1306" s="55"/>
      <c r="AX1306" s="55"/>
      <c r="AY1306" s="55"/>
      <c r="AZ1306" s="55"/>
      <c r="BA1306" s="55"/>
      <c r="BB1306" s="55"/>
      <c r="BC1306" s="55"/>
      <c r="BD1306" s="55"/>
      <c r="BE1306" s="55"/>
      <c r="BF1306" s="55"/>
      <c r="BG1306" s="55"/>
      <c r="BH1306" s="55"/>
      <c r="BI1306" s="55"/>
      <c r="BJ1306" s="55"/>
      <c r="BK1306" s="55"/>
      <c r="BL1306" s="55"/>
      <c r="BM1306" s="55"/>
      <c r="BN1306" s="55"/>
      <c r="BO1306" s="55"/>
      <c r="BP1306" s="55"/>
      <c r="BQ1306" s="55"/>
      <c r="BR1306" s="55"/>
    </row>
    <row r="1307" spans="3:70" x14ac:dyDescent="0.4">
      <c r="C1307" s="55"/>
      <c r="D1307" s="55"/>
      <c r="E1307" s="55"/>
      <c r="F1307" s="55"/>
      <c r="G1307" s="55"/>
      <c r="H1307" s="55"/>
      <c r="I1307" s="55"/>
      <c r="J1307" s="55"/>
      <c r="K1307" s="55"/>
      <c r="L1307" s="55"/>
      <c r="M1307" s="55"/>
      <c r="N1307" s="55"/>
      <c r="O1307" s="55"/>
      <c r="P1307" s="55"/>
      <c r="Q1307" s="55"/>
      <c r="R1307" s="55"/>
      <c r="S1307" s="55"/>
      <c r="T1307" s="55"/>
      <c r="U1307" s="55"/>
      <c r="V1307" s="55"/>
      <c r="W1307" s="55"/>
      <c r="X1307" s="55"/>
      <c r="Y1307" s="55"/>
      <c r="Z1307" s="55"/>
      <c r="AA1307" s="55"/>
      <c r="AB1307" s="55"/>
      <c r="AC1307" s="55"/>
      <c r="AD1307" s="55"/>
      <c r="AE1307" s="55"/>
      <c r="AF1307" s="55"/>
      <c r="AG1307" s="55"/>
      <c r="AH1307" s="55"/>
      <c r="AI1307" s="55"/>
      <c r="AJ1307" s="55"/>
      <c r="AK1307" s="55"/>
      <c r="AL1307" s="55"/>
      <c r="AM1307" s="55"/>
      <c r="AN1307" s="55"/>
      <c r="AO1307" s="55"/>
      <c r="AP1307" s="55"/>
      <c r="AQ1307" s="55"/>
      <c r="AR1307" s="55"/>
      <c r="AS1307" s="55"/>
      <c r="AT1307" s="55"/>
      <c r="AU1307" s="55"/>
      <c r="AV1307" s="55"/>
      <c r="AW1307" s="55"/>
      <c r="AX1307" s="55"/>
      <c r="AY1307" s="55"/>
      <c r="AZ1307" s="55"/>
      <c r="BA1307" s="55"/>
      <c r="BB1307" s="55"/>
      <c r="BC1307" s="55"/>
      <c r="BD1307" s="55"/>
      <c r="BE1307" s="55"/>
      <c r="BF1307" s="55"/>
      <c r="BG1307" s="55"/>
      <c r="BH1307" s="55"/>
      <c r="BI1307" s="55"/>
      <c r="BJ1307" s="55"/>
      <c r="BK1307" s="55"/>
      <c r="BL1307" s="55"/>
      <c r="BM1307" s="55"/>
      <c r="BN1307" s="55"/>
      <c r="BO1307" s="55"/>
      <c r="BP1307" s="55"/>
      <c r="BQ1307" s="55"/>
      <c r="BR1307" s="55"/>
    </row>
    <row r="1308" spans="3:70" x14ac:dyDescent="0.4">
      <c r="C1308" s="55"/>
      <c r="D1308" s="55"/>
      <c r="E1308" s="55"/>
      <c r="F1308" s="55"/>
      <c r="G1308" s="55"/>
      <c r="H1308" s="55"/>
      <c r="I1308" s="55"/>
      <c r="J1308" s="55"/>
      <c r="K1308" s="55"/>
      <c r="L1308" s="55"/>
      <c r="M1308" s="55"/>
      <c r="N1308" s="55"/>
      <c r="O1308" s="55"/>
      <c r="P1308" s="55"/>
      <c r="Q1308" s="55"/>
      <c r="R1308" s="55"/>
      <c r="S1308" s="55"/>
      <c r="T1308" s="55"/>
      <c r="U1308" s="55"/>
      <c r="V1308" s="55"/>
      <c r="W1308" s="55"/>
      <c r="X1308" s="55"/>
      <c r="Y1308" s="55"/>
      <c r="Z1308" s="55"/>
      <c r="AA1308" s="55"/>
      <c r="AB1308" s="55"/>
      <c r="AC1308" s="55"/>
      <c r="AD1308" s="55"/>
      <c r="AE1308" s="55"/>
      <c r="AF1308" s="55"/>
      <c r="AG1308" s="55"/>
      <c r="AH1308" s="55"/>
      <c r="AI1308" s="55"/>
      <c r="AJ1308" s="55"/>
      <c r="AK1308" s="55"/>
      <c r="AL1308" s="55"/>
      <c r="AM1308" s="55"/>
      <c r="AN1308" s="55"/>
      <c r="AO1308" s="55"/>
      <c r="AP1308" s="55"/>
      <c r="AQ1308" s="55"/>
      <c r="AR1308" s="55"/>
      <c r="AS1308" s="55"/>
      <c r="AT1308" s="55"/>
      <c r="AU1308" s="55"/>
      <c r="AV1308" s="55"/>
      <c r="AW1308" s="55"/>
      <c r="AX1308" s="55"/>
      <c r="AY1308" s="55"/>
      <c r="AZ1308" s="55"/>
      <c r="BA1308" s="55"/>
      <c r="BB1308" s="55"/>
      <c r="BC1308" s="55"/>
      <c r="BD1308" s="55"/>
      <c r="BE1308" s="55"/>
      <c r="BF1308" s="55"/>
      <c r="BG1308" s="55"/>
      <c r="BH1308" s="55"/>
      <c r="BI1308" s="55"/>
      <c r="BJ1308" s="55"/>
      <c r="BK1308" s="55"/>
      <c r="BL1308" s="55"/>
      <c r="BM1308" s="55"/>
      <c r="BN1308" s="55"/>
      <c r="BO1308" s="55"/>
      <c r="BP1308" s="55"/>
      <c r="BQ1308" s="55"/>
      <c r="BR1308" s="55"/>
    </row>
    <row r="1309" spans="3:70" x14ac:dyDescent="0.4">
      <c r="C1309" s="55"/>
      <c r="D1309" s="55"/>
      <c r="E1309" s="55"/>
      <c r="F1309" s="55"/>
      <c r="G1309" s="55"/>
      <c r="H1309" s="55"/>
      <c r="I1309" s="55"/>
      <c r="J1309" s="55"/>
      <c r="K1309" s="55"/>
      <c r="L1309" s="55"/>
      <c r="M1309" s="55"/>
      <c r="N1309" s="55"/>
      <c r="O1309" s="55"/>
      <c r="P1309" s="55"/>
      <c r="Q1309" s="55"/>
      <c r="R1309" s="55"/>
      <c r="S1309" s="55"/>
      <c r="T1309" s="55"/>
      <c r="U1309" s="55"/>
      <c r="V1309" s="55"/>
      <c r="W1309" s="55"/>
      <c r="X1309" s="55"/>
      <c r="Y1309" s="55"/>
      <c r="Z1309" s="55"/>
      <c r="AA1309" s="55"/>
      <c r="AB1309" s="55"/>
      <c r="AC1309" s="55"/>
      <c r="AD1309" s="55"/>
      <c r="AE1309" s="55"/>
      <c r="AF1309" s="55"/>
      <c r="AG1309" s="55"/>
      <c r="AH1309" s="55"/>
      <c r="AI1309" s="55"/>
      <c r="AJ1309" s="55"/>
      <c r="AK1309" s="55"/>
      <c r="AL1309" s="55"/>
      <c r="AM1309" s="55"/>
      <c r="AN1309" s="55"/>
      <c r="AO1309" s="55"/>
      <c r="AP1309" s="55"/>
      <c r="AQ1309" s="55"/>
      <c r="AR1309" s="55"/>
      <c r="AS1309" s="55"/>
      <c r="AT1309" s="55"/>
      <c r="AU1309" s="55"/>
      <c r="AV1309" s="55"/>
      <c r="AW1309" s="55"/>
      <c r="AX1309" s="55"/>
      <c r="AY1309" s="55"/>
      <c r="AZ1309" s="55"/>
      <c r="BA1309" s="55"/>
      <c r="BB1309" s="55"/>
      <c r="BC1309" s="55"/>
      <c r="BD1309" s="55"/>
      <c r="BE1309" s="55"/>
      <c r="BF1309" s="55"/>
      <c r="BG1309" s="55"/>
      <c r="BH1309" s="55"/>
      <c r="BI1309" s="55"/>
      <c r="BJ1309" s="55"/>
      <c r="BK1309" s="55"/>
      <c r="BL1309" s="55"/>
      <c r="BM1309" s="55"/>
      <c r="BN1309" s="55"/>
      <c r="BO1309" s="55"/>
      <c r="BP1309" s="55"/>
      <c r="BQ1309" s="55"/>
      <c r="BR1309" s="55"/>
    </row>
    <row r="1310" spans="3:70" x14ac:dyDescent="0.4">
      <c r="C1310" s="55"/>
      <c r="D1310" s="55"/>
      <c r="E1310" s="55"/>
      <c r="F1310" s="55"/>
      <c r="G1310" s="55"/>
      <c r="H1310" s="55"/>
      <c r="I1310" s="55"/>
      <c r="J1310" s="55"/>
      <c r="K1310" s="55"/>
      <c r="L1310" s="55"/>
      <c r="M1310" s="55"/>
      <c r="N1310" s="55"/>
      <c r="O1310" s="55"/>
      <c r="P1310" s="55"/>
      <c r="Q1310" s="55"/>
      <c r="R1310" s="55"/>
      <c r="S1310" s="55"/>
      <c r="T1310" s="55"/>
      <c r="U1310" s="55"/>
      <c r="V1310" s="55"/>
      <c r="W1310" s="55"/>
      <c r="X1310" s="55"/>
      <c r="Y1310" s="55"/>
      <c r="Z1310" s="55"/>
      <c r="AA1310" s="55"/>
      <c r="AB1310" s="55"/>
      <c r="AC1310" s="55"/>
      <c r="AD1310" s="55"/>
      <c r="AE1310" s="55"/>
      <c r="AF1310" s="55"/>
      <c r="AG1310" s="55"/>
      <c r="AH1310" s="55"/>
      <c r="AI1310" s="55"/>
      <c r="AJ1310" s="55"/>
      <c r="AK1310" s="55"/>
      <c r="AL1310" s="55"/>
      <c r="AM1310" s="55"/>
      <c r="AN1310" s="55"/>
      <c r="AO1310" s="55"/>
      <c r="AP1310" s="55"/>
      <c r="AQ1310" s="55"/>
      <c r="AR1310" s="55"/>
      <c r="AS1310" s="55"/>
      <c r="AT1310" s="55"/>
      <c r="AU1310" s="55"/>
      <c r="AV1310" s="55"/>
      <c r="AW1310" s="55"/>
      <c r="AX1310" s="55"/>
      <c r="AY1310" s="55"/>
      <c r="AZ1310" s="55"/>
      <c r="BA1310" s="55"/>
      <c r="BB1310" s="55"/>
      <c r="BC1310" s="55"/>
      <c r="BD1310" s="55"/>
      <c r="BE1310" s="55"/>
      <c r="BF1310" s="55"/>
      <c r="BG1310" s="55"/>
      <c r="BH1310" s="55"/>
      <c r="BI1310" s="55"/>
      <c r="BJ1310" s="55"/>
      <c r="BK1310" s="55"/>
      <c r="BL1310" s="55"/>
      <c r="BM1310" s="55"/>
      <c r="BN1310" s="55"/>
      <c r="BO1310" s="55"/>
      <c r="BP1310" s="55"/>
      <c r="BQ1310" s="55"/>
      <c r="BR1310" s="55"/>
    </row>
    <row r="1311" spans="3:70" x14ac:dyDescent="0.4">
      <c r="C1311" s="55"/>
      <c r="D1311" s="55"/>
      <c r="E1311" s="55"/>
      <c r="F1311" s="55"/>
      <c r="G1311" s="55"/>
      <c r="H1311" s="55"/>
      <c r="I1311" s="55"/>
      <c r="J1311" s="55"/>
      <c r="K1311" s="55"/>
      <c r="L1311" s="55"/>
      <c r="M1311" s="55"/>
      <c r="N1311" s="55"/>
      <c r="O1311" s="55"/>
      <c r="P1311" s="55"/>
      <c r="Q1311" s="55"/>
      <c r="R1311" s="55"/>
      <c r="S1311" s="55"/>
      <c r="T1311" s="55"/>
      <c r="U1311" s="55"/>
      <c r="V1311" s="55"/>
      <c r="W1311" s="55"/>
      <c r="X1311" s="55"/>
      <c r="Y1311" s="55"/>
      <c r="Z1311" s="55"/>
      <c r="AA1311" s="55"/>
      <c r="AB1311" s="55"/>
      <c r="AC1311" s="55"/>
      <c r="AD1311" s="55"/>
      <c r="AE1311" s="55"/>
      <c r="AF1311" s="55"/>
      <c r="AG1311" s="55"/>
      <c r="AH1311" s="55"/>
      <c r="AI1311" s="55"/>
      <c r="AJ1311" s="55"/>
      <c r="AK1311" s="55"/>
      <c r="AL1311" s="55"/>
      <c r="AM1311" s="55"/>
      <c r="AN1311" s="55"/>
      <c r="AO1311" s="55"/>
      <c r="AP1311" s="55"/>
      <c r="AQ1311" s="55"/>
      <c r="AR1311" s="55"/>
      <c r="AS1311" s="55"/>
      <c r="AT1311" s="55"/>
      <c r="AU1311" s="55"/>
      <c r="AV1311" s="55"/>
      <c r="AW1311" s="55"/>
      <c r="AX1311" s="55"/>
      <c r="AY1311" s="55"/>
      <c r="AZ1311" s="55"/>
      <c r="BA1311" s="55"/>
      <c r="BB1311" s="55"/>
      <c r="BC1311" s="55"/>
      <c r="BD1311" s="55"/>
      <c r="BE1311" s="55"/>
      <c r="BF1311" s="55"/>
      <c r="BG1311" s="55"/>
      <c r="BH1311" s="55"/>
      <c r="BI1311" s="55"/>
      <c r="BJ1311" s="55"/>
      <c r="BK1311" s="55"/>
      <c r="BL1311" s="55"/>
      <c r="BM1311" s="55"/>
      <c r="BN1311" s="55"/>
      <c r="BO1311" s="55"/>
      <c r="BP1311" s="55"/>
      <c r="BQ1311" s="55"/>
      <c r="BR1311" s="55"/>
    </row>
    <row r="1312" spans="3:70" x14ac:dyDescent="0.4">
      <c r="C1312" s="55"/>
      <c r="D1312" s="55"/>
      <c r="E1312" s="55"/>
      <c r="F1312" s="55"/>
      <c r="G1312" s="55"/>
      <c r="H1312" s="55"/>
      <c r="I1312" s="55"/>
      <c r="J1312" s="55"/>
      <c r="K1312" s="55"/>
      <c r="L1312" s="55"/>
      <c r="M1312" s="55"/>
      <c r="N1312" s="55"/>
      <c r="O1312" s="55"/>
      <c r="P1312" s="55"/>
      <c r="Q1312" s="55"/>
      <c r="R1312" s="55"/>
      <c r="S1312" s="55"/>
      <c r="T1312" s="55"/>
      <c r="U1312" s="55"/>
      <c r="V1312" s="55"/>
      <c r="W1312" s="55"/>
      <c r="X1312" s="55"/>
      <c r="Y1312" s="55"/>
      <c r="Z1312" s="55"/>
      <c r="AA1312" s="55"/>
      <c r="AB1312" s="55"/>
      <c r="AC1312" s="55"/>
      <c r="AD1312" s="55"/>
      <c r="AE1312" s="55"/>
      <c r="AF1312" s="55"/>
      <c r="AG1312" s="55"/>
      <c r="AH1312" s="55"/>
      <c r="AI1312" s="55"/>
      <c r="AJ1312" s="55"/>
      <c r="AK1312" s="55"/>
      <c r="AL1312" s="55"/>
      <c r="AM1312" s="55"/>
      <c r="AN1312" s="55"/>
      <c r="AO1312" s="55"/>
      <c r="AP1312" s="55"/>
      <c r="AQ1312" s="55"/>
      <c r="AR1312" s="55"/>
      <c r="AS1312" s="55"/>
      <c r="AT1312" s="55"/>
      <c r="AU1312" s="55"/>
      <c r="AV1312" s="55"/>
      <c r="AW1312" s="55"/>
      <c r="AX1312" s="55"/>
      <c r="AY1312" s="55"/>
      <c r="AZ1312" s="55"/>
      <c r="BA1312" s="55"/>
      <c r="BB1312" s="55"/>
      <c r="BC1312" s="55"/>
      <c r="BD1312" s="55"/>
      <c r="BE1312" s="55"/>
      <c r="BF1312" s="55"/>
      <c r="BG1312" s="55"/>
      <c r="BH1312" s="55"/>
      <c r="BI1312" s="55"/>
      <c r="BJ1312" s="55"/>
      <c r="BK1312" s="55"/>
      <c r="BL1312" s="55"/>
      <c r="BM1312" s="55"/>
      <c r="BN1312" s="55"/>
      <c r="BO1312" s="55"/>
      <c r="BP1312" s="55"/>
      <c r="BQ1312" s="55"/>
      <c r="BR1312" s="55"/>
    </row>
    <row r="1313" spans="3:70" x14ac:dyDescent="0.4">
      <c r="C1313" s="55"/>
      <c r="D1313" s="55"/>
      <c r="E1313" s="55"/>
      <c r="F1313" s="55"/>
      <c r="G1313" s="55"/>
      <c r="H1313" s="55"/>
      <c r="I1313" s="55"/>
      <c r="J1313" s="55"/>
      <c r="K1313" s="55"/>
      <c r="L1313" s="55"/>
      <c r="M1313" s="55"/>
      <c r="N1313" s="55"/>
      <c r="O1313" s="55"/>
      <c r="P1313" s="55"/>
      <c r="Q1313" s="55"/>
      <c r="R1313" s="55"/>
      <c r="S1313" s="55"/>
      <c r="T1313" s="55"/>
      <c r="U1313" s="55"/>
      <c r="V1313" s="55"/>
      <c r="W1313" s="55"/>
      <c r="X1313" s="55"/>
      <c r="Y1313" s="55"/>
      <c r="Z1313" s="55"/>
      <c r="AA1313" s="55"/>
      <c r="AB1313" s="55"/>
      <c r="AC1313" s="55"/>
      <c r="AD1313" s="55"/>
      <c r="AE1313" s="55"/>
      <c r="AF1313" s="55"/>
      <c r="AG1313" s="55"/>
      <c r="AH1313" s="55"/>
      <c r="AI1313" s="55"/>
      <c r="AJ1313" s="55"/>
      <c r="AK1313" s="55"/>
      <c r="AL1313" s="55"/>
      <c r="AM1313" s="55"/>
      <c r="AN1313" s="55"/>
      <c r="AO1313" s="55"/>
      <c r="AP1313" s="55"/>
      <c r="AQ1313" s="55"/>
      <c r="AR1313" s="55"/>
      <c r="AS1313" s="55"/>
      <c r="AT1313" s="55"/>
      <c r="AU1313" s="55"/>
      <c r="AV1313" s="55"/>
      <c r="AW1313" s="55"/>
      <c r="AX1313" s="55"/>
      <c r="AY1313" s="55"/>
      <c r="AZ1313" s="55"/>
      <c r="BA1313" s="55"/>
      <c r="BB1313" s="55"/>
      <c r="BC1313" s="55"/>
      <c r="BD1313" s="55"/>
      <c r="BE1313" s="55"/>
      <c r="BF1313" s="55"/>
      <c r="BG1313" s="55"/>
      <c r="BH1313" s="55"/>
      <c r="BI1313" s="55"/>
      <c r="BJ1313" s="55"/>
      <c r="BK1313" s="55"/>
      <c r="BL1313" s="55"/>
      <c r="BM1313" s="55"/>
      <c r="BN1313" s="55"/>
      <c r="BO1313" s="55"/>
      <c r="BP1313" s="55"/>
      <c r="BQ1313" s="55"/>
      <c r="BR1313" s="55"/>
    </row>
    <row r="1314" spans="3:70" x14ac:dyDescent="0.4">
      <c r="C1314" s="55"/>
      <c r="D1314" s="55"/>
      <c r="E1314" s="55"/>
      <c r="F1314" s="55"/>
      <c r="G1314" s="55"/>
      <c r="H1314" s="55"/>
      <c r="I1314" s="55"/>
      <c r="J1314" s="55"/>
      <c r="K1314" s="55"/>
      <c r="L1314" s="55"/>
      <c r="M1314" s="55"/>
      <c r="N1314" s="55"/>
      <c r="O1314" s="55"/>
      <c r="P1314" s="55"/>
      <c r="Q1314" s="55"/>
      <c r="R1314" s="55"/>
      <c r="S1314" s="55"/>
      <c r="T1314" s="55"/>
      <c r="U1314" s="55"/>
      <c r="V1314" s="55"/>
      <c r="W1314" s="55"/>
      <c r="X1314" s="55"/>
      <c r="Y1314" s="55"/>
      <c r="Z1314" s="55"/>
      <c r="AA1314" s="55"/>
      <c r="AB1314" s="55"/>
      <c r="AC1314" s="55"/>
      <c r="AD1314" s="55"/>
      <c r="AE1314" s="55"/>
      <c r="AF1314" s="55"/>
      <c r="AG1314" s="55"/>
      <c r="AH1314" s="55"/>
      <c r="AI1314" s="55"/>
      <c r="AJ1314" s="55"/>
      <c r="AK1314" s="55"/>
      <c r="AL1314" s="55"/>
      <c r="AM1314" s="55"/>
      <c r="AN1314" s="55"/>
      <c r="AO1314" s="55"/>
      <c r="AP1314" s="55"/>
      <c r="AQ1314" s="55"/>
      <c r="AR1314" s="55"/>
      <c r="AS1314" s="55"/>
      <c r="AT1314" s="55"/>
      <c r="AU1314" s="55"/>
      <c r="AV1314" s="55"/>
      <c r="AW1314" s="55"/>
      <c r="AX1314" s="55"/>
      <c r="AY1314" s="55"/>
      <c r="AZ1314" s="55"/>
      <c r="BA1314" s="55"/>
      <c r="BB1314" s="55"/>
      <c r="BC1314" s="55"/>
      <c r="BD1314" s="55"/>
      <c r="BE1314" s="55"/>
      <c r="BF1314" s="55"/>
      <c r="BG1314" s="55"/>
      <c r="BH1314" s="55"/>
      <c r="BI1314" s="55"/>
      <c r="BJ1314" s="55"/>
      <c r="BK1314" s="55"/>
      <c r="BL1314" s="55"/>
      <c r="BM1314" s="55"/>
      <c r="BN1314" s="55"/>
      <c r="BO1314" s="55"/>
      <c r="BP1314" s="55"/>
      <c r="BQ1314" s="55"/>
      <c r="BR1314" s="55"/>
    </row>
    <row r="1315" spans="3:70" x14ac:dyDescent="0.4">
      <c r="C1315" s="55"/>
      <c r="D1315" s="55"/>
      <c r="E1315" s="55"/>
      <c r="F1315" s="55"/>
      <c r="G1315" s="55"/>
      <c r="H1315" s="55"/>
      <c r="I1315" s="55"/>
      <c r="J1315" s="55"/>
      <c r="K1315" s="55"/>
      <c r="L1315" s="55"/>
      <c r="M1315" s="55"/>
      <c r="N1315" s="55"/>
      <c r="O1315" s="55"/>
      <c r="P1315" s="55"/>
      <c r="Q1315" s="55"/>
      <c r="R1315" s="55"/>
      <c r="S1315" s="55"/>
      <c r="T1315" s="55"/>
      <c r="U1315" s="55"/>
      <c r="V1315" s="55"/>
      <c r="W1315" s="55"/>
      <c r="X1315" s="55"/>
      <c r="Y1315" s="55"/>
      <c r="Z1315" s="55"/>
      <c r="AA1315" s="55"/>
      <c r="AB1315" s="55"/>
      <c r="AC1315" s="55"/>
      <c r="AD1315" s="55"/>
      <c r="AE1315" s="55"/>
      <c r="AF1315" s="55"/>
      <c r="AG1315" s="55"/>
      <c r="AH1315" s="55"/>
      <c r="AI1315" s="55"/>
      <c r="AJ1315" s="55"/>
      <c r="AK1315" s="55"/>
      <c r="AL1315" s="55"/>
      <c r="AM1315" s="55"/>
      <c r="AN1315" s="55"/>
      <c r="AO1315" s="55"/>
      <c r="AP1315" s="55"/>
      <c r="AQ1315" s="55"/>
      <c r="AR1315" s="55"/>
      <c r="AS1315" s="55"/>
      <c r="AT1315" s="55"/>
      <c r="AU1315" s="55"/>
      <c r="AV1315" s="55"/>
      <c r="AW1315" s="55"/>
      <c r="AX1315" s="55"/>
      <c r="AY1315" s="55"/>
      <c r="AZ1315" s="55"/>
      <c r="BA1315" s="55"/>
      <c r="BB1315" s="55"/>
      <c r="BC1315" s="55"/>
      <c r="BD1315" s="55"/>
      <c r="BE1315" s="55"/>
      <c r="BF1315" s="55"/>
      <c r="BG1315" s="55"/>
      <c r="BH1315" s="55"/>
      <c r="BI1315" s="55"/>
      <c r="BJ1315" s="55"/>
      <c r="BK1315" s="55"/>
      <c r="BL1315" s="55"/>
      <c r="BM1315" s="55"/>
      <c r="BN1315" s="55"/>
      <c r="BO1315" s="55"/>
      <c r="BP1315" s="55"/>
      <c r="BQ1315" s="55"/>
      <c r="BR1315" s="55"/>
    </row>
    <row r="1316" spans="3:70" x14ac:dyDescent="0.4">
      <c r="C1316" s="55"/>
      <c r="D1316" s="55"/>
      <c r="E1316" s="55"/>
      <c r="F1316" s="55"/>
      <c r="G1316" s="55"/>
      <c r="H1316" s="55"/>
      <c r="I1316" s="55"/>
      <c r="J1316" s="55"/>
      <c r="K1316" s="55"/>
      <c r="L1316" s="55"/>
      <c r="M1316" s="55"/>
      <c r="N1316" s="55"/>
      <c r="O1316" s="55"/>
      <c r="P1316" s="55"/>
      <c r="Q1316" s="55"/>
      <c r="R1316" s="55"/>
      <c r="S1316" s="55"/>
      <c r="T1316" s="55"/>
      <c r="U1316" s="55"/>
      <c r="V1316" s="55"/>
      <c r="W1316" s="55"/>
      <c r="X1316" s="55"/>
      <c r="Y1316" s="55"/>
      <c r="Z1316" s="55"/>
      <c r="AA1316" s="55"/>
      <c r="AB1316" s="55"/>
      <c r="AC1316" s="55"/>
      <c r="AD1316" s="55"/>
      <c r="AE1316" s="55"/>
      <c r="AF1316" s="55"/>
      <c r="AG1316" s="55"/>
      <c r="AH1316" s="55"/>
      <c r="AI1316" s="55"/>
      <c r="AJ1316" s="55"/>
      <c r="AK1316" s="55"/>
      <c r="AL1316" s="55"/>
      <c r="AM1316" s="55"/>
      <c r="AN1316" s="55"/>
      <c r="AO1316" s="55"/>
      <c r="AP1316" s="55"/>
      <c r="AQ1316" s="55"/>
      <c r="AR1316" s="55"/>
      <c r="AS1316" s="55"/>
      <c r="AT1316" s="55"/>
      <c r="AU1316" s="55"/>
      <c r="AV1316" s="55"/>
      <c r="AW1316" s="55"/>
      <c r="AX1316" s="55"/>
      <c r="AY1316" s="55"/>
      <c r="AZ1316" s="55"/>
      <c r="BA1316" s="55"/>
      <c r="BB1316" s="55"/>
      <c r="BC1316" s="55"/>
      <c r="BD1316" s="55"/>
      <c r="BE1316" s="55"/>
      <c r="BF1316" s="55"/>
      <c r="BG1316" s="55"/>
      <c r="BH1316" s="55"/>
      <c r="BI1316" s="55"/>
      <c r="BJ1316" s="55"/>
      <c r="BK1316" s="55"/>
      <c r="BL1316" s="55"/>
      <c r="BM1316" s="55"/>
      <c r="BN1316" s="55"/>
      <c r="BO1316" s="55"/>
      <c r="BP1316" s="55"/>
      <c r="BQ1316" s="55"/>
      <c r="BR1316" s="55"/>
    </row>
    <row r="1317" spans="3:70" x14ac:dyDescent="0.4">
      <c r="C1317" s="55"/>
      <c r="D1317" s="55"/>
      <c r="E1317" s="55"/>
      <c r="F1317" s="55"/>
      <c r="G1317" s="55"/>
      <c r="H1317" s="55"/>
      <c r="I1317" s="55"/>
      <c r="J1317" s="55"/>
      <c r="K1317" s="55"/>
      <c r="L1317" s="55"/>
      <c r="M1317" s="55"/>
      <c r="N1317" s="55"/>
      <c r="O1317" s="55"/>
      <c r="P1317" s="55"/>
      <c r="Q1317" s="55"/>
      <c r="R1317" s="55"/>
      <c r="S1317" s="55"/>
      <c r="T1317" s="55"/>
      <c r="U1317" s="55"/>
      <c r="V1317" s="55"/>
      <c r="W1317" s="55"/>
      <c r="X1317" s="55"/>
      <c r="Y1317" s="55"/>
      <c r="Z1317" s="55"/>
      <c r="AA1317" s="55"/>
      <c r="AB1317" s="55"/>
      <c r="AC1317" s="55"/>
      <c r="AD1317" s="55"/>
      <c r="AE1317" s="55"/>
      <c r="AF1317" s="55"/>
      <c r="AG1317" s="55"/>
      <c r="AH1317" s="55"/>
      <c r="AI1317" s="55"/>
      <c r="AJ1317" s="55"/>
      <c r="AK1317" s="55"/>
      <c r="AL1317" s="55"/>
      <c r="AM1317" s="55"/>
      <c r="AN1317" s="55"/>
      <c r="AO1317" s="55"/>
      <c r="AP1317" s="55"/>
      <c r="AQ1317" s="55"/>
      <c r="AR1317" s="55"/>
      <c r="AS1317" s="55"/>
      <c r="AT1317" s="55"/>
      <c r="AU1317" s="55"/>
      <c r="AV1317" s="55"/>
      <c r="AW1317" s="55"/>
      <c r="AX1317" s="55"/>
      <c r="AY1317" s="55"/>
      <c r="AZ1317" s="55"/>
      <c r="BA1317" s="55"/>
      <c r="BB1317" s="55"/>
      <c r="BC1317" s="55"/>
      <c r="BD1317" s="55"/>
      <c r="BE1317" s="55"/>
      <c r="BF1317" s="55"/>
      <c r="BG1317" s="55"/>
      <c r="BH1317" s="55"/>
      <c r="BI1317" s="55"/>
      <c r="BJ1317" s="55"/>
      <c r="BK1317" s="55"/>
      <c r="BL1317" s="55"/>
      <c r="BM1317" s="55"/>
      <c r="BN1317" s="55"/>
      <c r="BO1317" s="55"/>
      <c r="BP1317" s="55"/>
      <c r="BQ1317" s="55"/>
      <c r="BR1317" s="55"/>
    </row>
    <row r="1318" spans="3:70" x14ac:dyDescent="0.4">
      <c r="C1318" s="55"/>
      <c r="D1318" s="55"/>
      <c r="E1318" s="55"/>
      <c r="F1318" s="55"/>
      <c r="G1318" s="55"/>
      <c r="H1318" s="55"/>
      <c r="I1318" s="55"/>
      <c r="J1318" s="55"/>
      <c r="K1318" s="55"/>
      <c r="L1318" s="55"/>
      <c r="M1318" s="55"/>
      <c r="N1318" s="55"/>
      <c r="O1318" s="55"/>
      <c r="P1318" s="55"/>
      <c r="Q1318" s="55"/>
      <c r="R1318" s="55"/>
      <c r="S1318" s="55"/>
      <c r="T1318" s="55"/>
      <c r="U1318" s="55"/>
      <c r="V1318" s="55"/>
      <c r="W1318" s="55"/>
      <c r="X1318" s="55"/>
      <c r="Y1318" s="55"/>
      <c r="Z1318" s="55"/>
      <c r="AA1318" s="55"/>
      <c r="AB1318" s="55"/>
      <c r="AC1318" s="55"/>
      <c r="AD1318" s="55"/>
      <c r="AE1318" s="55"/>
      <c r="AF1318" s="55"/>
      <c r="AG1318" s="55"/>
      <c r="AH1318" s="55"/>
      <c r="AI1318" s="55"/>
      <c r="AJ1318" s="55"/>
      <c r="AK1318" s="55"/>
      <c r="AL1318" s="55"/>
      <c r="AM1318" s="55"/>
      <c r="AN1318" s="55"/>
      <c r="AO1318" s="55"/>
      <c r="AP1318" s="55"/>
      <c r="AQ1318" s="55"/>
      <c r="AR1318" s="55"/>
      <c r="AS1318" s="55"/>
      <c r="AT1318" s="55"/>
      <c r="AU1318" s="55"/>
      <c r="AV1318" s="55"/>
      <c r="AW1318" s="55"/>
      <c r="AX1318" s="55"/>
      <c r="AY1318" s="55"/>
      <c r="AZ1318" s="55"/>
      <c r="BA1318" s="55"/>
      <c r="BB1318" s="55"/>
      <c r="BC1318" s="55"/>
      <c r="BD1318" s="55"/>
      <c r="BE1318" s="55"/>
      <c r="BF1318" s="55"/>
      <c r="BG1318" s="55"/>
      <c r="BH1318" s="55"/>
      <c r="BI1318" s="55"/>
      <c r="BJ1318" s="55"/>
      <c r="BK1318" s="55"/>
      <c r="BL1318" s="55"/>
      <c r="BM1318" s="55"/>
      <c r="BN1318" s="55"/>
      <c r="BO1318" s="55"/>
      <c r="BP1318" s="55"/>
      <c r="BQ1318" s="55"/>
      <c r="BR1318" s="55"/>
    </row>
    <row r="1319" spans="3:70" x14ac:dyDescent="0.4">
      <c r="C1319" s="55"/>
      <c r="D1319" s="55"/>
      <c r="E1319" s="55"/>
      <c r="F1319" s="55"/>
      <c r="G1319" s="55"/>
      <c r="H1319" s="55"/>
      <c r="I1319" s="55"/>
      <c r="J1319" s="55"/>
      <c r="K1319" s="55"/>
      <c r="L1319" s="55"/>
      <c r="M1319" s="55"/>
      <c r="N1319" s="55"/>
      <c r="O1319" s="55"/>
      <c r="P1319" s="55"/>
      <c r="Q1319" s="55"/>
      <c r="R1319" s="55"/>
      <c r="S1319" s="55"/>
      <c r="T1319" s="55"/>
      <c r="U1319" s="55"/>
      <c r="V1319" s="55"/>
      <c r="W1319" s="55"/>
      <c r="X1319" s="55"/>
      <c r="Y1319" s="55"/>
      <c r="Z1319" s="55"/>
      <c r="AA1319" s="55"/>
      <c r="AB1319" s="55"/>
      <c r="AC1319" s="55"/>
      <c r="AD1319" s="55"/>
      <c r="AE1319" s="55"/>
      <c r="AF1319" s="55"/>
      <c r="AG1319" s="55"/>
      <c r="AH1319" s="55"/>
      <c r="AI1319" s="55"/>
      <c r="AJ1319" s="55"/>
      <c r="AK1319" s="55"/>
      <c r="AL1319" s="55"/>
      <c r="AM1319" s="55"/>
      <c r="AN1319" s="55"/>
      <c r="AO1319" s="55"/>
      <c r="AP1319" s="55"/>
      <c r="AQ1319" s="55"/>
      <c r="AR1319" s="55"/>
      <c r="AS1319" s="55"/>
      <c r="AT1319" s="55"/>
      <c r="AU1319" s="55"/>
      <c r="AV1319" s="55"/>
      <c r="AW1319" s="55"/>
      <c r="AX1319" s="55"/>
      <c r="AY1319" s="55"/>
      <c r="AZ1319" s="55"/>
      <c r="BA1319" s="55"/>
      <c r="BB1319" s="55"/>
      <c r="BC1319" s="55"/>
      <c r="BD1319" s="55"/>
      <c r="BE1319" s="55"/>
      <c r="BF1319" s="55"/>
      <c r="BG1319" s="55"/>
      <c r="BH1319" s="55"/>
      <c r="BI1319" s="55"/>
      <c r="BJ1319" s="55"/>
      <c r="BK1319" s="55"/>
      <c r="BL1319" s="55"/>
      <c r="BM1319" s="55"/>
      <c r="BN1319" s="55"/>
      <c r="BO1319" s="55"/>
      <c r="BP1319" s="55"/>
      <c r="BQ1319" s="55"/>
      <c r="BR1319" s="55"/>
    </row>
    <row r="1320" spans="3:70" x14ac:dyDescent="0.4">
      <c r="C1320" s="55"/>
      <c r="D1320" s="55"/>
      <c r="E1320" s="55"/>
      <c r="F1320" s="55"/>
      <c r="G1320" s="55"/>
      <c r="H1320" s="55"/>
      <c r="I1320" s="55"/>
      <c r="J1320" s="55"/>
      <c r="K1320" s="55"/>
      <c r="L1320" s="55"/>
      <c r="M1320" s="55"/>
      <c r="N1320" s="55"/>
      <c r="O1320" s="55"/>
      <c r="P1320" s="55"/>
      <c r="Q1320" s="55"/>
      <c r="R1320" s="55"/>
      <c r="S1320" s="55"/>
      <c r="T1320" s="55"/>
      <c r="U1320" s="55"/>
      <c r="V1320" s="55"/>
      <c r="W1320" s="55"/>
      <c r="X1320" s="55"/>
      <c r="Y1320" s="55"/>
      <c r="Z1320" s="55"/>
      <c r="AA1320" s="55"/>
      <c r="AB1320" s="55"/>
      <c r="AC1320" s="55"/>
      <c r="AD1320" s="55"/>
      <c r="AE1320" s="55"/>
      <c r="AF1320" s="55"/>
      <c r="AG1320" s="55"/>
      <c r="AH1320" s="55"/>
      <c r="AI1320" s="55"/>
      <c r="AJ1320" s="55"/>
      <c r="AK1320" s="55"/>
      <c r="AL1320" s="55"/>
      <c r="AM1320" s="55"/>
      <c r="AN1320" s="55"/>
      <c r="AO1320" s="55"/>
      <c r="AP1320" s="55"/>
      <c r="AQ1320" s="55"/>
      <c r="AR1320" s="55"/>
      <c r="AS1320" s="55"/>
      <c r="AT1320" s="55"/>
      <c r="AU1320" s="55"/>
      <c r="AV1320" s="55"/>
      <c r="AW1320" s="55"/>
      <c r="AX1320" s="55"/>
      <c r="AY1320" s="55"/>
      <c r="AZ1320" s="55"/>
      <c r="BA1320" s="55"/>
      <c r="BB1320" s="55"/>
      <c r="BC1320" s="55"/>
      <c r="BD1320" s="55"/>
      <c r="BE1320" s="55"/>
      <c r="BF1320" s="55"/>
      <c r="BG1320" s="55"/>
      <c r="BH1320" s="55"/>
      <c r="BI1320" s="55"/>
      <c r="BJ1320" s="55"/>
      <c r="BK1320" s="55"/>
      <c r="BL1320" s="55"/>
      <c r="BM1320" s="55"/>
      <c r="BN1320" s="55"/>
      <c r="BO1320" s="55"/>
      <c r="BP1320" s="55"/>
      <c r="BQ1320" s="55"/>
      <c r="BR1320" s="55"/>
    </row>
    <row r="1321" spans="3:70" x14ac:dyDescent="0.4">
      <c r="C1321" s="55"/>
      <c r="D1321" s="55"/>
      <c r="E1321" s="55"/>
      <c r="F1321" s="55"/>
      <c r="G1321" s="55"/>
      <c r="H1321" s="55"/>
      <c r="I1321" s="55"/>
      <c r="J1321" s="55"/>
      <c r="K1321" s="55"/>
      <c r="L1321" s="55"/>
      <c r="M1321" s="55"/>
      <c r="N1321" s="55"/>
      <c r="O1321" s="55"/>
      <c r="P1321" s="55"/>
      <c r="Q1321" s="55"/>
      <c r="R1321" s="55"/>
      <c r="S1321" s="55"/>
      <c r="T1321" s="55"/>
      <c r="U1321" s="55"/>
      <c r="V1321" s="55"/>
      <c r="W1321" s="55"/>
      <c r="X1321" s="55"/>
      <c r="Y1321" s="55"/>
      <c r="Z1321" s="55"/>
      <c r="AA1321" s="55"/>
      <c r="AB1321" s="55"/>
      <c r="AC1321" s="55"/>
      <c r="AD1321" s="55"/>
      <c r="AE1321" s="55"/>
      <c r="AF1321" s="55"/>
      <c r="AG1321" s="55"/>
      <c r="AH1321" s="55"/>
      <c r="AI1321" s="55"/>
      <c r="AJ1321" s="55"/>
      <c r="AK1321" s="55"/>
      <c r="AL1321" s="55"/>
      <c r="AM1321" s="55"/>
      <c r="AN1321" s="55"/>
      <c r="AO1321" s="55"/>
      <c r="AP1321" s="55"/>
      <c r="AQ1321" s="55"/>
      <c r="AR1321" s="55"/>
      <c r="AS1321" s="55"/>
      <c r="AT1321" s="55"/>
      <c r="AU1321" s="55"/>
      <c r="AV1321" s="55"/>
      <c r="AW1321" s="55"/>
      <c r="AX1321" s="55"/>
      <c r="AY1321" s="55"/>
      <c r="AZ1321" s="55"/>
      <c r="BA1321" s="55"/>
      <c r="BB1321" s="55"/>
      <c r="BC1321" s="55"/>
      <c r="BD1321" s="55"/>
      <c r="BE1321" s="55"/>
      <c r="BF1321" s="55"/>
      <c r="BG1321" s="55"/>
      <c r="BH1321" s="55"/>
      <c r="BI1321" s="55"/>
      <c r="BJ1321" s="55"/>
      <c r="BK1321" s="55"/>
      <c r="BL1321" s="55"/>
      <c r="BM1321" s="55"/>
      <c r="BN1321" s="55"/>
      <c r="BO1321" s="55"/>
      <c r="BP1321" s="55"/>
      <c r="BQ1321" s="55"/>
      <c r="BR1321" s="55"/>
    </row>
    <row r="1322" spans="3:70" x14ac:dyDescent="0.4">
      <c r="C1322" s="55"/>
      <c r="D1322" s="55"/>
      <c r="E1322" s="55"/>
      <c r="F1322" s="55"/>
      <c r="G1322" s="55"/>
      <c r="H1322" s="55"/>
      <c r="I1322" s="55"/>
      <c r="J1322" s="55"/>
      <c r="K1322" s="55"/>
      <c r="L1322" s="55"/>
      <c r="M1322" s="55"/>
      <c r="N1322" s="55"/>
      <c r="O1322" s="55"/>
      <c r="P1322" s="55"/>
      <c r="Q1322" s="55"/>
      <c r="R1322" s="55"/>
      <c r="S1322" s="55"/>
      <c r="T1322" s="55"/>
      <c r="U1322" s="55"/>
      <c r="V1322" s="55"/>
      <c r="W1322" s="55"/>
      <c r="X1322" s="55"/>
      <c r="Y1322" s="55"/>
      <c r="Z1322" s="55"/>
      <c r="AA1322" s="55"/>
      <c r="AB1322" s="55"/>
      <c r="AC1322" s="55"/>
      <c r="AD1322" s="55"/>
      <c r="AE1322" s="55"/>
      <c r="AF1322" s="55"/>
      <c r="AG1322" s="55"/>
      <c r="AH1322" s="55"/>
      <c r="AI1322" s="55"/>
      <c r="AJ1322" s="55"/>
      <c r="AK1322" s="55"/>
      <c r="AL1322" s="55"/>
      <c r="AM1322" s="55"/>
      <c r="AN1322" s="55"/>
      <c r="AO1322" s="55"/>
      <c r="AP1322" s="55"/>
      <c r="AQ1322" s="55"/>
      <c r="AR1322" s="55"/>
      <c r="AS1322" s="55"/>
      <c r="AT1322" s="55"/>
      <c r="AU1322" s="55"/>
      <c r="AV1322" s="55"/>
      <c r="AW1322" s="55"/>
      <c r="AX1322" s="55"/>
      <c r="AY1322" s="55"/>
      <c r="AZ1322" s="55"/>
      <c r="BA1322" s="55"/>
      <c r="BB1322" s="55"/>
      <c r="BC1322" s="55"/>
      <c r="BD1322" s="55"/>
      <c r="BE1322" s="55"/>
      <c r="BF1322" s="55"/>
      <c r="BG1322" s="55"/>
      <c r="BH1322" s="55"/>
      <c r="BI1322" s="55"/>
      <c r="BJ1322" s="55"/>
      <c r="BK1322" s="55"/>
      <c r="BL1322" s="55"/>
      <c r="BM1322" s="55"/>
      <c r="BN1322" s="55"/>
      <c r="BO1322" s="55"/>
      <c r="BP1322" s="55"/>
      <c r="BQ1322" s="55"/>
      <c r="BR1322" s="55"/>
    </row>
    <row r="1323" spans="3:70" x14ac:dyDescent="0.4">
      <c r="C1323" s="55"/>
      <c r="D1323" s="55"/>
      <c r="E1323" s="55"/>
      <c r="F1323" s="55"/>
      <c r="G1323" s="55"/>
      <c r="H1323" s="55"/>
      <c r="I1323" s="55"/>
      <c r="J1323" s="55"/>
      <c r="K1323" s="55"/>
      <c r="L1323" s="55"/>
      <c r="M1323" s="55"/>
      <c r="N1323" s="55"/>
      <c r="O1323" s="55"/>
      <c r="P1323" s="55"/>
      <c r="Q1323" s="55"/>
      <c r="R1323" s="55"/>
      <c r="S1323" s="55"/>
      <c r="T1323" s="55"/>
      <c r="U1323" s="55"/>
      <c r="V1323" s="55"/>
      <c r="W1323" s="55"/>
      <c r="X1323" s="55"/>
      <c r="Y1323" s="55"/>
      <c r="Z1323" s="55"/>
      <c r="AA1323" s="55"/>
      <c r="AB1323" s="55"/>
      <c r="AC1323" s="55"/>
      <c r="AD1323" s="55"/>
      <c r="AE1323" s="55"/>
      <c r="AF1323" s="55"/>
      <c r="AG1323" s="55"/>
      <c r="AH1323" s="55"/>
      <c r="AI1323" s="55"/>
      <c r="AJ1323" s="55"/>
      <c r="AK1323" s="55"/>
      <c r="AL1323" s="55"/>
      <c r="AM1323" s="55"/>
      <c r="AN1323" s="55"/>
      <c r="AO1323" s="55"/>
      <c r="AP1323" s="55"/>
      <c r="AQ1323" s="55"/>
      <c r="AR1323" s="55"/>
      <c r="AS1323" s="55"/>
      <c r="AT1323" s="55"/>
      <c r="AU1323" s="55"/>
      <c r="AV1323" s="55"/>
      <c r="AW1323" s="55"/>
      <c r="AX1323" s="55"/>
      <c r="AY1323" s="55"/>
      <c r="AZ1323" s="55"/>
      <c r="BA1323" s="55"/>
      <c r="BB1323" s="55"/>
      <c r="BC1323" s="55"/>
      <c r="BD1323" s="55"/>
      <c r="BE1323" s="55"/>
      <c r="BF1323" s="55"/>
      <c r="BG1323" s="55"/>
      <c r="BH1323" s="55"/>
      <c r="BI1323" s="55"/>
      <c r="BJ1323" s="55"/>
      <c r="BK1323" s="55"/>
      <c r="BL1323" s="55"/>
      <c r="BM1323" s="55"/>
      <c r="BN1323" s="55"/>
      <c r="BO1323" s="55"/>
      <c r="BP1323" s="55"/>
      <c r="BQ1323" s="55"/>
      <c r="BR1323" s="55"/>
    </row>
    <row r="1324" spans="3:70" x14ac:dyDescent="0.4">
      <c r="C1324" s="55"/>
      <c r="D1324" s="55"/>
      <c r="E1324" s="55"/>
      <c r="F1324" s="55"/>
      <c r="G1324" s="55"/>
      <c r="H1324" s="55"/>
      <c r="I1324" s="55"/>
      <c r="J1324" s="55"/>
      <c r="K1324" s="55"/>
      <c r="L1324" s="55"/>
      <c r="M1324" s="55"/>
      <c r="N1324" s="55"/>
      <c r="O1324" s="55"/>
      <c r="P1324" s="55"/>
      <c r="Q1324" s="55"/>
      <c r="R1324" s="55"/>
      <c r="S1324" s="55"/>
      <c r="T1324" s="55"/>
      <c r="U1324" s="55"/>
      <c r="V1324" s="55"/>
      <c r="W1324" s="55"/>
      <c r="X1324" s="55"/>
      <c r="Y1324" s="55"/>
      <c r="Z1324" s="55"/>
      <c r="AA1324" s="55"/>
      <c r="AB1324" s="55"/>
      <c r="AC1324" s="55"/>
      <c r="AD1324" s="55"/>
      <c r="AE1324" s="55"/>
      <c r="AF1324" s="55"/>
      <c r="AG1324" s="55"/>
      <c r="AH1324" s="55"/>
      <c r="AI1324" s="55"/>
      <c r="AJ1324" s="55"/>
      <c r="AK1324" s="55"/>
      <c r="AL1324" s="55"/>
      <c r="AM1324" s="55"/>
      <c r="AN1324" s="55"/>
      <c r="AO1324" s="55"/>
      <c r="AP1324" s="55"/>
      <c r="AQ1324" s="55"/>
      <c r="AR1324" s="55"/>
      <c r="AS1324" s="55"/>
      <c r="AT1324" s="55"/>
      <c r="AU1324" s="55"/>
      <c r="AV1324" s="55"/>
      <c r="AW1324" s="55"/>
      <c r="AX1324" s="55"/>
      <c r="AY1324" s="55"/>
      <c r="AZ1324" s="55"/>
      <c r="BA1324" s="55"/>
      <c r="BB1324" s="55"/>
      <c r="BC1324" s="55"/>
      <c r="BD1324" s="55"/>
      <c r="BE1324" s="55"/>
      <c r="BF1324" s="55"/>
      <c r="BG1324" s="55"/>
      <c r="BH1324" s="55"/>
      <c r="BI1324" s="55"/>
      <c r="BJ1324" s="55"/>
      <c r="BK1324" s="55"/>
      <c r="BL1324" s="55"/>
      <c r="BM1324" s="55"/>
      <c r="BN1324" s="55"/>
      <c r="BO1324" s="55"/>
      <c r="BP1324" s="55"/>
      <c r="BQ1324" s="55"/>
      <c r="BR1324" s="55"/>
    </row>
    <row r="1325" spans="3:70" x14ac:dyDescent="0.4">
      <c r="C1325" s="55"/>
      <c r="D1325" s="55"/>
      <c r="E1325" s="55"/>
      <c r="F1325" s="55"/>
      <c r="G1325" s="55"/>
      <c r="H1325" s="55"/>
      <c r="I1325" s="55"/>
      <c r="J1325" s="55"/>
      <c r="K1325" s="55"/>
      <c r="L1325" s="55"/>
      <c r="M1325" s="55"/>
      <c r="N1325" s="55"/>
      <c r="O1325" s="55"/>
      <c r="P1325" s="55"/>
      <c r="Q1325" s="55"/>
      <c r="R1325" s="55"/>
      <c r="S1325" s="55"/>
      <c r="T1325" s="55"/>
      <c r="U1325" s="55"/>
      <c r="V1325" s="55"/>
      <c r="W1325" s="55"/>
      <c r="X1325" s="55"/>
      <c r="Y1325" s="55"/>
      <c r="Z1325" s="55"/>
      <c r="AA1325" s="55"/>
      <c r="AB1325" s="55"/>
      <c r="AC1325" s="55"/>
      <c r="AD1325" s="55"/>
      <c r="AE1325" s="55"/>
      <c r="AF1325" s="55"/>
      <c r="AG1325" s="55"/>
      <c r="AH1325" s="55"/>
      <c r="AI1325" s="55"/>
      <c r="AJ1325" s="55"/>
      <c r="AK1325" s="55"/>
      <c r="AL1325" s="55"/>
      <c r="AM1325" s="55"/>
      <c r="AN1325" s="55"/>
      <c r="AO1325" s="55"/>
      <c r="AP1325" s="55"/>
      <c r="AQ1325" s="55"/>
      <c r="AR1325" s="55"/>
      <c r="AS1325" s="55"/>
      <c r="AT1325" s="55"/>
      <c r="AU1325" s="55"/>
      <c r="AV1325" s="55"/>
      <c r="AW1325" s="55"/>
      <c r="AX1325" s="55"/>
      <c r="AY1325" s="55"/>
      <c r="AZ1325" s="55"/>
      <c r="BA1325" s="55"/>
      <c r="BB1325" s="55"/>
      <c r="BC1325" s="55"/>
      <c r="BD1325" s="55"/>
      <c r="BE1325" s="55"/>
      <c r="BF1325" s="55"/>
      <c r="BG1325" s="55"/>
      <c r="BH1325" s="55"/>
      <c r="BI1325" s="55"/>
      <c r="BJ1325" s="55"/>
      <c r="BK1325" s="55"/>
      <c r="BL1325" s="55"/>
      <c r="BM1325" s="55"/>
      <c r="BN1325" s="55"/>
      <c r="BO1325" s="55"/>
      <c r="BP1325" s="55"/>
      <c r="BQ1325" s="55"/>
      <c r="BR1325" s="55"/>
    </row>
    <row r="1326" spans="3:70" x14ac:dyDescent="0.4">
      <c r="C1326" s="55"/>
      <c r="D1326" s="55"/>
      <c r="E1326" s="55"/>
      <c r="F1326" s="55"/>
      <c r="G1326" s="55"/>
      <c r="H1326" s="55"/>
      <c r="I1326" s="55"/>
      <c r="J1326" s="55"/>
      <c r="K1326" s="55"/>
      <c r="L1326" s="55"/>
      <c r="M1326" s="55"/>
      <c r="N1326" s="55"/>
      <c r="O1326" s="55"/>
      <c r="P1326" s="55"/>
      <c r="Q1326" s="55"/>
      <c r="R1326" s="55"/>
      <c r="S1326" s="55"/>
      <c r="T1326" s="55"/>
      <c r="U1326" s="55"/>
      <c r="V1326" s="55"/>
      <c r="W1326" s="55"/>
      <c r="X1326" s="55"/>
      <c r="Y1326" s="55"/>
      <c r="Z1326" s="55"/>
      <c r="AA1326" s="55"/>
      <c r="AB1326" s="55"/>
      <c r="AC1326" s="55"/>
      <c r="AD1326" s="55"/>
      <c r="AE1326" s="55"/>
      <c r="AF1326" s="55"/>
      <c r="AG1326" s="55"/>
      <c r="AH1326" s="55"/>
      <c r="AI1326" s="55"/>
      <c r="AJ1326" s="55"/>
      <c r="AK1326" s="55"/>
      <c r="AL1326" s="55"/>
      <c r="AM1326" s="55"/>
      <c r="AN1326" s="55"/>
      <c r="AO1326" s="55"/>
      <c r="AP1326" s="55"/>
      <c r="AQ1326" s="55"/>
      <c r="AR1326" s="55"/>
      <c r="AS1326" s="55"/>
      <c r="AT1326" s="55"/>
      <c r="AU1326" s="55"/>
      <c r="AV1326" s="55"/>
      <c r="AW1326" s="55"/>
      <c r="AX1326" s="55"/>
      <c r="AY1326" s="55"/>
      <c r="AZ1326" s="55"/>
      <c r="BA1326" s="55"/>
      <c r="BB1326" s="55"/>
      <c r="BC1326" s="55"/>
      <c r="BD1326" s="55"/>
      <c r="BE1326" s="55"/>
      <c r="BF1326" s="55"/>
      <c r="BG1326" s="55"/>
      <c r="BH1326" s="55"/>
      <c r="BI1326" s="55"/>
      <c r="BJ1326" s="55"/>
      <c r="BK1326" s="55"/>
      <c r="BL1326" s="55"/>
      <c r="BM1326" s="55"/>
      <c r="BN1326" s="55"/>
      <c r="BO1326" s="55"/>
      <c r="BP1326" s="55"/>
      <c r="BQ1326" s="55"/>
      <c r="BR1326" s="55"/>
    </row>
    <row r="1327" spans="3:70" x14ac:dyDescent="0.4">
      <c r="C1327" s="55"/>
      <c r="D1327" s="55"/>
      <c r="E1327" s="55"/>
      <c r="F1327" s="55"/>
      <c r="G1327" s="55"/>
      <c r="H1327" s="55"/>
      <c r="I1327" s="55"/>
      <c r="J1327" s="55"/>
      <c r="K1327" s="55"/>
      <c r="L1327" s="55"/>
      <c r="M1327" s="55"/>
      <c r="N1327" s="55"/>
      <c r="O1327" s="55"/>
      <c r="P1327" s="55"/>
      <c r="Q1327" s="55"/>
      <c r="R1327" s="55"/>
      <c r="S1327" s="55"/>
      <c r="T1327" s="55"/>
      <c r="U1327" s="55"/>
      <c r="V1327" s="55"/>
      <c r="W1327" s="55"/>
      <c r="X1327" s="55"/>
      <c r="Y1327" s="55"/>
      <c r="Z1327" s="55"/>
      <c r="AA1327" s="55"/>
      <c r="AB1327" s="55"/>
      <c r="AC1327" s="55"/>
      <c r="AD1327" s="55"/>
      <c r="AE1327" s="55"/>
      <c r="AF1327" s="55"/>
      <c r="AG1327" s="55"/>
      <c r="AH1327" s="55"/>
      <c r="AI1327" s="55"/>
      <c r="AJ1327" s="55"/>
      <c r="AK1327" s="55"/>
      <c r="AL1327" s="55"/>
      <c r="AM1327" s="55"/>
      <c r="AN1327" s="55"/>
      <c r="AO1327" s="55"/>
      <c r="AP1327" s="55"/>
      <c r="AQ1327" s="55"/>
      <c r="AR1327" s="55"/>
      <c r="AS1327" s="55"/>
      <c r="AT1327" s="55"/>
      <c r="AU1327" s="55"/>
      <c r="AV1327" s="55"/>
      <c r="AW1327" s="55"/>
      <c r="AX1327" s="55"/>
      <c r="AY1327" s="55"/>
      <c r="AZ1327" s="55"/>
      <c r="BA1327" s="55"/>
      <c r="BB1327" s="55"/>
      <c r="BC1327" s="55"/>
      <c r="BD1327" s="55"/>
      <c r="BE1327" s="55"/>
      <c r="BF1327" s="55"/>
      <c r="BG1327" s="55"/>
      <c r="BH1327" s="55"/>
      <c r="BI1327" s="55"/>
      <c r="BJ1327" s="55"/>
      <c r="BK1327" s="55"/>
      <c r="BL1327" s="55"/>
      <c r="BM1327" s="55"/>
      <c r="BN1327" s="55"/>
      <c r="BO1327" s="55"/>
      <c r="BP1327" s="55"/>
      <c r="BQ1327" s="55"/>
      <c r="BR1327" s="55"/>
    </row>
    <row r="1328" spans="3:70" x14ac:dyDescent="0.4">
      <c r="C1328" s="55"/>
      <c r="D1328" s="55"/>
      <c r="E1328" s="55"/>
      <c r="F1328" s="55"/>
      <c r="G1328" s="55"/>
      <c r="H1328" s="55"/>
      <c r="I1328" s="55"/>
      <c r="J1328" s="55"/>
      <c r="K1328" s="55"/>
      <c r="L1328" s="55"/>
      <c r="M1328" s="55"/>
      <c r="N1328" s="55"/>
      <c r="O1328" s="55"/>
      <c r="P1328" s="55"/>
      <c r="Q1328" s="55"/>
      <c r="R1328" s="55"/>
      <c r="S1328" s="55"/>
      <c r="T1328" s="55"/>
      <c r="U1328" s="55"/>
      <c r="V1328" s="55"/>
      <c r="W1328" s="55"/>
      <c r="X1328" s="55"/>
      <c r="Y1328" s="55"/>
      <c r="Z1328" s="55"/>
      <c r="AA1328" s="55"/>
      <c r="AB1328" s="55"/>
      <c r="AC1328" s="55"/>
      <c r="AD1328" s="55"/>
      <c r="AE1328" s="55"/>
      <c r="AF1328" s="55"/>
      <c r="AG1328" s="55"/>
      <c r="AH1328" s="55"/>
      <c r="AI1328" s="55"/>
      <c r="AJ1328" s="55"/>
      <c r="AK1328" s="55"/>
      <c r="AL1328" s="55"/>
      <c r="AM1328" s="55"/>
      <c r="AN1328" s="55"/>
      <c r="AO1328" s="55"/>
      <c r="AP1328" s="55"/>
      <c r="AQ1328" s="55"/>
      <c r="AR1328" s="55"/>
      <c r="AS1328" s="55"/>
      <c r="AT1328" s="55"/>
      <c r="AU1328" s="55"/>
      <c r="AV1328" s="55"/>
      <c r="AW1328" s="55"/>
      <c r="AX1328" s="55"/>
      <c r="AY1328" s="55"/>
      <c r="AZ1328" s="55"/>
      <c r="BA1328" s="55"/>
      <c r="BB1328" s="55"/>
      <c r="BC1328" s="55"/>
      <c r="BD1328" s="55"/>
      <c r="BE1328" s="55"/>
      <c r="BF1328" s="55"/>
      <c r="BG1328" s="55"/>
      <c r="BH1328" s="55"/>
      <c r="BI1328" s="55"/>
      <c r="BJ1328" s="55"/>
      <c r="BK1328" s="55"/>
      <c r="BL1328" s="55"/>
      <c r="BM1328" s="55"/>
      <c r="BN1328" s="55"/>
      <c r="BO1328" s="55"/>
      <c r="BP1328" s="55"/>
      <c r="BQ1328" s="55"/>
      <c r="BR1328" s="55"/>
    </row>
    <row r="1329" spans="3:70" x14ac:dyDescent="0.4">
      <c r="C1329" s="55"/>
      <c r="D1329" s="55"/>
      <c r="E1329" s="55"/>
      <c r="F1329" s="55"/>
      <c r="G1329" s="55"/>
      <c r="H1329" s="55"/>
      <c r="I1329" s="55"/>
      <c r="J1329" s="55"/>
      <c r="K1329" s="55"/>
      <c r="L1329" s="55"/>
      <c r="M1329" s="55"/>
      <c r="N1329" s="55"/>
      <c r="O1329" s="55"/>
      <c r="P1329" s="55"/>
      <c r="Q1329" s="55"/>
      <c r="R1329" s="55"/>
      <c r="S1329" s="55"/>
      <c r="T1329" s="55"/>
      <c r="U1329" s="55"/>
      <c r="V1329" s="55"/>
      <c r="W1329" s="55"/>
      <c r="X1329" s="55"/>
      <c r="Y1329" s="55"/>
      <c r="Z1329" s="55"/>
      <c r="AA1329" s="55"/>
      <c r="AB1329" s="55"/>
      <c r="AC1329" s="55"/>
      <c r="AD1329" s="55"/>
      <c r="AE1329" s="55"/>
      <c r="AF1329" s="55"/>
      <c r="AG1329" s="55"/>
      <c r="AH1329" s="55"/>
      <c r="AI1329" s="55"/>
      <c r="AJ1329" s="55"/>
      <c r="AK1329" s="55"/>
      <c r="AL1329" s="55"/>
      <c r="AM1329" s="55"/>
      <c r="AN1329" s="55"/>
      <c r="AO1329" s="55"/>
      <c r="AP1329" s="55"/>
      <c r="AQ1329" s="55"/>
      <c r="AR1329" s="55"/>
      <c r="AS1329" s="55"/>
      <c r="AT1329" s="55"/>
      <c r="AU1329" s="55"/>
      <c r="AV1329" s="55"/>
      <c r="AW1329" s="55"/>
      <c r="AX1329" s="55"/>
      <c r="AY1329" s="55"/>
      <c r="AZ1329" s="55"/>
      <c r="BA1329" s="55"/>
      <c r="BB1329" s="55"/>
      <c r="BC1329" s="55"/>
      <c r="BD1329" s="55"/>
      <c r="BE1329" s="55"/>
      <c r="BF1329" s="55"/>
      <c r="BG1329" s="55"/>
      <c r="BH1329" s="55"/>
      <c r="BI1329" s="55"/>
      <c r="BJ1329" s="55"/>
      <c r="BK1329" s="55"/>
      <c r="BL1329" s="55"/>
      <c r="BM1329" s="55"/>
      <c r="BN1329" s="55"/>
      <c r="BO1329" s="55"/>
      <c r="BP1329" s="55"/>
      <c r="BQ1329" s="55"/>
      <c r="BR1329" s="55"/>
    </row>
    <row r="1330" spans="3:70" x14ac:dyDescent="0.4">
      <c r="C1330" s="55"/>
      <c r="D1330" s="55"/>
      <c r="E1330" s="55"/>
      <c r="F1330" s="55"/>
      <c r="G1330" s="55"/>
      <c r="H1330" s="55"/>
      <c r="I1330" s="55"/>
      <c r="J1330" s="55"/>
      <c r="K1330" s="55"/>
      <c r="L1330" s="55"/>
      <c r="M1330" s="55"/>
      <c r="N1330" s="55"/>
      <c r="O1330" s="55"/>
      <c r="P1330" s="55"/>
      <c r="Q1330" s="55"/>
      <c r="R1330" s="55"/>
      <c r="S1330" s="55"/>
      <c r="T1330" s="55"/>
      <c r="U1330" s="55"/>
      <c r="V1330" s="55"/>
      <c r="W1330" s="55"/>
      <c r="X1330" s="55"/>
      <c r="Y1330" s="55"/>
      <c r="Z1330" s="55"/>
      <c r="AA1330" s="55"/>
      <c r="AB1330" s="55"/>
      <c r="AC1330" s="55"/>
      <c r="AD1330" s="55"/>
      <c r="AE1330" s="55"/>
      <c r="AF1330" s="55"/>
      <c r="AG1330" s="55"/>
      <c r="AH1330" s="55"/>
      <c r="AI1330" s="55"/>
      <c r="AJ1330" s="55"/>
      <c r="AK1330" s="55"/>
      <c r="AL1330" s="55"/>
      <c r="AM1330" s="55"/>
      <c r="AN1330" s="55"/>
      <c r="AO1330" s="55"/>
      <c r="AP1330" s="55"/>
      <c r="AQ1330" s="55"/>
      <c r="AR1330" s="55"/>
      <c r="AS1330" s="55"/>
      <c r="AT1330" s="55"/>
      <c r="AU1330" s="55"/>
      <c r="AV1330" s="55"/>
      <c r="AW1330" s="55"/>
      <c r="AX1330" s="55"/>
      <c r="AY1330" s="55"/>
      <c r="AZ1330" s="55"/>
      <c r="BA1330" s="55"/>
      <c r="BB1330" s="55"/>
      <c r="BC1330" s="55"/>
      <c r="BD1330" s="55"/>
      <c r="BE1330" s="55"/>
      <c r="BF1330" s="55"/>
      <c r="BG1330" s="55"/>
      <c r="BH1330" s="55"/>
      <c r="BI1330" s="55"/>
      <c r="BJ1330" s="55"/>
      <c r="BK1330" s="55"/>
      <c r="BL1330" s="55"/>
      <c r="BM1330" s="55"/>
      <c r="BN1330" s="55"/>
      <c r="BO1330" s="55"/>
      <c r="BP1330" s="55"/>
      <c r="BQ1330" s="55"/>
      <c r="BR1330" s="55"/>
    </row>
    <row r="1331" spans="3:70" x14ac:dyDescent="0.4">
      <c r="C1331" s="55"/>
      <c r="D1331" s="55"/>
      <c r="E1331" s="55"/>
      <c r="F1331" s="55"/>
      <c r="G1331" s="55"/>
      <c r="H1331" s="55"/>
      <c r="I1331" s="55"/>
      <c r="J1331" s="55"/>
      <c r="K1331" s="55"/>
      <c r="L1331" s="55"/>
      <c r="M1331" s="55"/>
      <c r="N1331" s="55"/>
      <c r="O1331" s="55"/>
      <c r="P1331" s="55"/>
      <c r="Q1331" s="55"/>
      <c r="R1331" s="55"/>
      <c r="S1331" s="55"/>
      <c r="T1331" s="55"/>
      <c r="U1331" s="55"/>
      <c r="V1331" s="55"/>
      <c r="W1331" s="55"/>
      <c r="X1331" s="55"/>
      <c r="Y1331" s="55"/>
      <c r="Z1331" s="55"/>
      <c r="AA1331" s="55"/>
      <c r="AB1331" s="55"/>
      <c r="AC1331" s="55"/>
      <c r="AD1331" s="55"/>
      <c r="AE1331" s="55"/>
      <c r="AF1331" s="55"/>
      <c r="AG1331" s="55"/>
      <c r="AH1331" s="55"/>
      <c r="AI1331" s="55"/>
      <c r="AJ1331" s="55"/>
      <c r="AK1331" s="55"/>
      <c r="AL1331" s="55"/>
      <c r="AM1331" s="55"/>
      <c r="AN1331" s="55"/>
      <c r="AO1331" s="55"/>
      <c r="AP1331" s="55"/>
      <c r="AQ1331" s="55"/>
      <c r="AR1331" s="55"/>
      <c r="AS1331" s="55"/>
      <c r="AT1331" s="55"/>
      <c r="AU1331" s="55"/>
      <c r="AV1331" s="55"/>
      <c r="AW1331" s="55"/>
      <c r="AX1331" s="55"/>
      <c r="AY1331" s="55"/>
      <c r="AZ1331" s="55"/>
      <c r="BA1331" s="55"/>
      <c r="BB1331" s="55"/>
      <c r="BC1331" s="55"/>
      <c r="BD1331" s="55"/>
      <c r="BE1331" s="55"/>
      <c r="BF1331" s="55"/>
      <c r="BG1331" s="55"/>
      <c r="BH1331" s="55"/>
      <c r="BI1331" s="55"/>
      <c r="BJ1331" s="55"/>
      <c r="BK1331" s="55"/>
      <c r="BL1331" s="55"/>
      <c r="BM1331" s="55"/>
      <c r="BN1331" s="55"/>
      <c r="BO1331" s="55"/>
      <c r="BP1331" s="55"/>
      <c r="BQ1331" s="55"/>
      <c r="BR1331" s="55"/>
    </row>
    <row r="1332" spans="3:70" x14ac:dyDescent="0.4">
      <c r="C1332" s="55"/>
      <c r="D1332" s="55"/>
      <c r="E1332" s="55"/>
      <c r="F1332" s="55"/>
      <c r="G1332" s="55"/>
      <c r="H1332" s="55"/>
      <c r="I1332" s="55"/>
      <c r="J1332" s="55"/>
      <c r="K1332" s="55"/>
      <c r="L1332" s="55"/>
      <c r="M1332" s="55"/>
      <c r="N1332" s="55"/>
      <c r="O1332" s="55"/>
      <c r="P1332" s="55"/>
      <c r="Q1332" s="55"/>
      <c r="R1332" s="55"/>
      <c r="S1332" s="55"/>
      <c r="T1332" s="55"/>
      <c r="U1332" s="55"/>
      <c r="V1332" s="55"/>
      <c r="W1332" s="55"/>
      <c r="X1332" s="55"/>
      <c r="Y1332" s="55"/>
      <c r="Z1332" s="55"/>
      <c r="AA1332" s="55"/>
      <c r="AB1332" s="55"/>
      <c r="AC1332" s="55"/>
      <c r="AD1332" s="55"/>
      <c r="AE1332" s="55"/>
      <c r="AF1332" s="55"/>
      <c r="AG1332" s="55"/>
      <c r="AH1332" s="55"/>
      <c r="AI1332" s="55"/>
      <c r="AJ1332" s="55"/>
      <c r="AK1332" s="55"/>
      <c r="AL1332" s="55"/>
      <c r="AM1332" s="55"/>
      <c r="AN1332" s="55"/>
      <c r="AO1332" s="55"/>
      <c r="AP1332" s="55"/>
      <c r="AQ1332" s="55"/>
      <c r="AR1332" s="55"/>
      <c r="AS1332" s="55"/>
      <c r="AT1332" s="55"/>
      <c r="AU1332" s="55"/>
      <c r="AV1332" s="55"/>
      <c r="AW1332" s="55"/>
      <c r="AX1332" s="55"/>
      <c r="AY1332" s="55"/>
      <c r="AZ1332" s="55"/>
      <c r="BA1332" s="55"/>
      <c r="BB1332" s="55"/>
      <c r="BC1332" s="55"/>
      <c r="BD1332" s="55"/>
      <c r="BE1332" s="55"/>
      <c r="BF1332" s="55"/>
      <c r="BG1332" s="55"/>
      <c r="BH1332" s="55"/>
      <c r="BI1332" s="55"/>
      <c r="BJ1332" s="55"/>
      <c r="BK1332" s="55"/>
      <c r="BL1332" s="55"/>
      <c r="BM1332" s="55"/>
      <c r="BN1332" s="55"/>
      <c r="BO1332" s="55"/>
      <c r="BP1332" s="55"/>
      <c r="BQ1332" s="55"/>
      <c r="BR1332" s="55"/>
    </row>
    <row r="1333" spans="3:70" x14ac:dyDescent="0.4">
      <c r="C1333" s="55"/>
      <c r="D1333" s="55"/>
      <c r="E1333" s="55"/>
      <c r="F1333" s="55"/>
      <c r="G1333" s="55"/>
      <c r="H1333" s="55"/>
      <c r="I1333" s="55"/>
      <c r="J1333" s="55"/>
      <c r="K1333" s="55"/>
      <c r="L1333" s="55"/>
      <c r="M1333" s="55"/>
      <c r="N1333" s="55"/>
      <c r="O1333" s="55"/>
      <c r="P1333" s="55"/>
      <c r="Q1333" s="55"/>
      <c r="R1333" s="55"/>
      <c r="S1333" s="55"/>
      <c r="T1333" s="55"/>
      <c r="U1333" s="55"/>
      <c r="V1333" s="55"/>
      <c r="W1333" s="55"/>
      <c r="X1333" s="55"/>
      <c r="Y1333" s="55"/>
      <c r="Z1333" s="55"/>
      <c r="AA1333" s="55"/>
      <c r="AB1333" s="55"/>
      <c r="AC1333" s="55"/>
      <c r="AD1333" s="55"/>
      <c r="AE1333" s="55"/>
      <c r="AF1333" s="55"/>
      <c r="AG1333" s="55"/>
      <c r="AH1333" s="55"/>
      <c r="AI1333" s="55"/>
      <c r="AJ1333" s="55"/>
      <c r="AK1333" s="55"/>
      <c r="AL1333" s="55"/>
      <c r="AM1333" s="55"/>
      <c r="AN1333" s="55"/>
      <c r="AO1333" s="55"/>
      <c r="AP1333" s="55"/>
      <c r="AQ1333" s="55"/>
      <c r="AR1333" s="55"/>
      <c r="AS1333" s="55"/>
      <c r="AT1333" s="55"/>
      <c r="AU1333" s="55"/>
      <c r="AV1333" s="55"/>
      <c r="AW1333" s="55"/>
      <c r="AX1333" s="55"/>
      <c r="AY1333" s="55"/>
      <c r="AZ1333" s="55"/>
      <c r="BA1333" s="55"/>
      <c r="BB1333" s="55"/>
      <c r="BC1333" s="55"/>
      <c r="BD1333" s="55"/>
      <c r="BE1333" s="55"/>
      <c r="BF1333" s="55"/>
      <c r="BG1333" s="55"/>
      <c r="BH1333" s="55"/>
      <c r="BI1333" s="55"/>
      <c r="BJ1333" s="55"/>
      <c r="BK1333" s="55"/>
      <c r="BL1333" s="55"/>
      <c r="BM1333" s="55"/>
      <c r="BN1333" s="55"/>
      <c r="BO1333" s="55"/>
      <c r="BP1333" s="55"/>
      <c r="BQ1333" s="55"/>
      <c r="BR1333" s="55"/>
    </row>
    <row r="1334" spans="3:70" x14ac:dyDescent="0.4">
      <c r="C1334" s="55"/>
      <c r="D1334" s="55"/>
      <c r="E1334" s="55"/>
      <c r="F1334" s="55"/>
      <c r="G1334" s="55"/>
      <c r="H1334" s="55"/>
      <c r="I1334" s="55"/>
      <c r="J1334" s="55"/>
      <c r="K1334" s="55"/>
      <c r="L1334" s="55"/>
      <c r="M1334" s="55"/>
      <c r="N1334" s="55"/>
      <c r="O1334" s="55"/>
      <c r="P1334" s="55"/>
      <c r="Q1334" s="55"/>
      <c r="R1334" s="55"/>
      <c r="S1334" s="55"/>
      <c r="T1334" s="55"/>
      <c r="U1334" s="55"/>
      <c r="V1334" s="55"/>
      <c r="W1334" s="55"/>
      <c r="X1334" s="55"/>
      <c r="Y1334" s="55"/>
      <c r="Z1334" s="55"/>
      <c r="AA1334" s="55"/>
      <c r="AB1334" s="55"/>
      <c r="AC1334" s="55"/>
      <c r="AD1334" s="55"/>
      <c r="AE1334" s="55"/>
      <c r="AF1334" s="55"/>
      <c r="AG1334" s="55"/>
      <c r="AH1334" s="55"/>
      <c r="AI1334" s="55"/>
      <c r="AJ1334" s="55"/>
      <c r="AK1334" s="55"/>
      <c r="AL1334" s="55"/>
      <c r="AM1334" s="55"/>
      <c r="AN1334" s="55"/>
      <c r="AO1334" s="55"/>
      <c r="AP1334" s="55"/>
      <c r="AQ1334" s="55"/>
      <c r="AR1334" s="55"/>
      <c r="AS1334" s="55"/>
      <c r="AT1334" s="55"/>
      <c r="AU1334" s="55"/>
      <c r="AV1334" s="55"/>
      <c r="AW1334" s="55"/>
      <c r="AX1334" s="55"/>
      <c r="AY1334" s="55"/>
      <c r="AZ1334" s="55"/>
      <c r="BA1334" s="55"/>
      <c r="BB1334" s="55"/>
      <c r="BC1334" s="55"/>
      <c r="BD1334" s="55"/>
      <c r="BE1334" s="55"/>
      <c r="BF1334" s="55"/>
      <c r="BG1334" s="55"/>
      <c r="BH1334" s="55"/>
      <c r="BI1334" s="55"/>
      <c r="BJ1334" s="55"/>
      <c r="BK1334" s="55"/>
      <c r="BL1334" s="55"/>
      <c r="BM1334" s="55"/>
      <c r="BN1334" s="55"/>
      <c r="BO1334" s="55"/>
      <c r="BP1334" s="55"/>
      <c r="BQ1334" s="55"/>
      <c r="BR1334" s="55"/>
    </row>
    <row r="1335" spans="3:70" x14ac:dyDescent="0.4">
      <c r="C1335" s="55"/>
      <c r="D1335" s="55"/>
      <c r="E1335" s="55"/>
      <c r="F1335" s="55"/>
      <c r="G1335" s="55"/>
      <c r="H1335" s="55"/>
      <c r="I1335" s="55"/>
      <c r="J1335" s="55"/>
      <c r="K1335" s="55"/>
      <c r="L1335" s="55"/>
      <c r="M1335" s="55"/>
      <c r="N1335" s="55"/>
      <c r="O1335" s="55"/>
      <c r="P1335" s="55"/>
      <c r="Q1335" s="55"/>
      <c r="R1335" s="55"/>
      <c r="S1335" s="55"/>
      <c r="T1335" s="55"/>
      <c r="U1335" s="55"/>
      <c r="V1335" s="55"/>
      <c r="W1335" s="55"/>
      <c r="X1335" s="55"/>
      <c r="Y1335" s="55"/>
      <c r="Z1335" s="55"/>
      <c r="AA1335" s="55"/>
      <c r="AB1335" s="55"/>
      <c r="AC1335" s="55"/>
      <c r="AD1335" s="55"/>
      <c r="AE1335" s="55"/>
      <c r="AF1335" s="55"/>
      <c r="AG1335" s="55"/>
      <c r="AH1335" s="55"/>
      <c r="AI1335" s="55"/>
      <c r="AJ1335" s="55"/>
      <c r="AK1335" s="55"/>
      <c r="AL1335" s="55"/>
      <c r="AM1335" s="55"/>
      <c r="AN1335" s="55"/>
      <c r="AO1335" s="55"/>
      <c r="AP1335" s="55"/>
      <c r="AQ1335" s="55"/>
      <c r="AR1335" s="55"/>
      <c r="AS1335" s="55"/>
      <c r="AT1335" s="55"/>
      <c r="AU1335" s="55"/>
      <c r="AV1335" s="55"/>
      <c r="AW1335" s="55"/>
      <c r="AX1335" s="55"/>
      <c r="AY1335" s="55"/>
      <c r="AZ1335" s="55"/>
      <c r="BA1335" s="55"/>
      <c r="BB1335" s="55"/>
      <c r="BC1335" s="55"/>
      <c r="BD1335" s="55"/>
      <c r="BE1335" s="55"/>
      <c r="BF1335" s="55"/>
      <c r="BG1335" s="55"/>
      <c r="BH1335" s="55"/>
      <c r="BI1335" s="55"/>
      <c r="BJ1335" s="55"/>
      <c r="BK1335" s="55"/>
      <c r="BL1335" s="55"/>
      <c r="BM1335" s="55"/>
      <c r="BN1335" s="55"/>
      <c r="BO1335" s="55"/>
      <c r="BP1335" s="55"/>
      <c r="BQ1335" s="55"/>
      <c r="BR1335" s="55"/>
    </row>
    <row r="1336" spans="3:70" x14ac:dyDescent="0.4">
      <c r="C1336" s="55"/>
      <c r="D1336" s="55"/>
      <c r="E1336" s="55"/>
      <c r="F1336" s="55"/>
      <c r="G1336" s="55"/>
      <c r="H1336" s="55"/>
      <c r="I1336" s="55"/>
      <c r="J1336" s="55"/>
      <c r="K1336" s="55"/>
      <c r="L1336" s="55"/>
      <c r="M1336" s="55"/>
      <c r="N1336" s="55"/>
      <c r="O1336" s="55"/>
      <c r="P1336" s="55"/>
      <c r="Q1336" s="55"/>
      <c r="R1336" s="55"/>
      <c r="S1336" s="55"/>
      <c r="T1336" s="55"/>
      <c r="U1336" s="55"/>
      <c r="V1336" s="55"/>
      <c r="W1336" s="55"/>
      <c r="X1336" s="55"/>
      <c r="Y1336" s="55"/>
      <c r="Z1336" s="55"/>
      <c r="AA1336" s="55"/>
      <c r="AB1336" s="55"/>
      <c r="AC1336" s="55"/>
      <c r="AD1336" s="55"/>
      <c r="AE1336" s="55"/>
      <c r="AF1336" s="55"/>
      <c r="AG1336" s="55"/>
      <c r="AH1336" s="55"/>
      <c r="AI1336" s="55"/>
      <c r="AJ1336" s="55"/>
      <c r="AK1336" s="55"/>
      <c r="AL1336" s="55"/>
      <c r="AM1336" s="55"/>
      <c r="AN1336" s="55"/>
      <c r="AO1336" s="55"/>
      <c r="AP1336" s="55"/>
      <c r="AQ1336" s="55"/>
      <c r="AR1336" s="55"/>
      <c r="AS1336" s="55"/>
      <c r="AT1336" s="55"/>
      <c r="AU1336" s="55"/>
      <c r="AV1336" s="55"/>
      <c r="AW1336" s="55"/>
      <c r="AX1336" s="55"/>
      <c r="AY1336" s="55"/>
      <c r="AZ1336" s="55"/>
      <c r="BA1336" s="55"/>
      <c r="BB1336" s="55"/>
      <c r="BC1336" s="55"/>
      <c r="BD1336" s="55"/>
      <c r="BE1336" s="55"/>
      <c r="BF1336" s="55"/>
      <c r="BG1336" s="55"/>
      <c r="BH1336" s="55"/>
      <c r="BI1336" s="55"/>
      <c r="BJ1336" s="55"/>
      <c r="BK1336" s="55"/>
      <c r="BL1336" s="55"/>
      <c r="BM1336" s="55"/>
      <c r="BN1336" s="55"/>
      <c r="BO1336" s="55"/>
      <c r="BP1336" s="55"/>
      <c r="BQ1336" s="55"/>
      <c r="BR1336" s="55"/>
    </row>
    <row r="1337" spans="3:70" x14ac:dyDescent="0.4">
      <c r="C1337" s="55"/>
      <c r="D1337" s="55"/>
      <c r="E1337" s="55"/>
      <c r="F1337" s="55"/>
      <c r="G1337" s="55"/>
      <c r="H1337" s="55"/>
      <c r="I1337" s="55"/>
      <c r="J1337" s="55"/>
      <c r="K1337" s="55"/>
      <c r="L1337" s="55"/>
      <c r="M1337" s="55"/>
      <c r="N1337" s="55"/>
      <c r="O1337" s="55"/>
      <c r="P1337" s="55"/>
      <c r="Q1337" s="55"/>
      <c r="R1337" s="55"/>
      <c r="S1337" s="55"/>
      <c r="T1337" s="55"/>
      <c r="U1337" s="55"/>
      <c r="V1337" s="55"/>
      <c r="W1337" s="55"/>
      <c r="X1337" s="55"/>
      <c r="Y1337" s="55"/>
      <c r="Z1337" s="55"/>
      <c r="AA1337" s="55"/>
      <c r="AB1337" s="55"/>
      <c r="AC1337" s="55"/>
      <c r="AD1337" s="55"/>
      <c r="AE1337" s="55"/>
      <c r="AF1337" s="55"/>
      <c r="AG1337" s="55"/>
      <c r="AH1337" s="55"/>
      <c r="AI1337" s="55"/>
      <c r="AJ1337" s="55"/>
      <c r="AK1337" s="55"/>
      <c r="AL1337" s="55"/>
      <c r="AM1337" s="55"/>
      <c r="AN1337" s="55"/>
      <c r="AO1337" s="55"/>
      <c r="AP1337" s="55"/>
      <c r="AQ1337" s="55"/>
      <c r="AR1337" s="55"/>
      <c r="AS1337" s="55"/>
      <c r="AT1337" s="55"/>
      <c r="AU1337" s="55"/>
      <c r="AV1337" s="55"/>
      <c r="AW1337" s="55"/>
      <c r="AX1337" s="55"/>
      <c r="AY1337" s="55"/>
      <c r="AZ1337" s="55"/>
      <c r="BA1337" s="55"/>
      <c r="BB1337" s="55"/>
      <c r="BC1337" s="55"/>
      <c r="BD1337" s="55"/>
      <c r="BE1337" s="55"/>
      <c r="BF1337" s="55"/>
      <c r="BG1337" s="55"/>
      <c r="BH1337" s="55"/>
      <c r="BI1337" s="55"/>
      <c r="BJ1337" s="55"/>
      <c r="BK1337" s="55"/>
      <c r="BL1337" s="55"/>
      <c r="BM1337" s="55"/>
      <c r="BN1337" s="55"/>
      <c r="BO1337" s="55"/>
      <c r="BP1337" s="55"/>
      <c r="BQ1337" s="55"/>
      <c r="BR1337" s="55"/>
    </row>
    <row r="1338" spans="3:70" x14ac:dyDescent="0.4">
      <c r="C1338" s="55"/>
      <c r="D1338" s="55"/>
      <c r="E1338" s="55"/>
      <c r="F1338" s="55"/>
      <c r="G1338" s="55"/>
      <c r="H1338" s="55"/>
      <c r="I1338" s="55"/>
      <c r="J1338" s="55"/>
      <c r="K1338" s="55"/>
      <c r="L1338" s="55"/>
      <c r="M1338" s="55"/>
      <c r="N1338" s="55"/>
      <c r="O1338" s="55"/>
      <c r="P1338" s="55"/>
      <c r="Q1338" s="55"/>
      <c r="R1338" s="55"/>
      <c r="S1338" s="55"/>
      <c r="T1338" s="55"/>
      <c r="U1338" s="55"/>
      <c r="V1338" s="55"/>
      <c r="W1338" s="55"/>
      <c r="X1338" s="55"/>
      <c r="Y1338" s="55"/>
      <c r="Z1338" s="55"/>
      <c r="AA1338" s="55"/>
      <c r="AB1338" s="55"/>
      <c r="AC1338" s="55"/>
      <c r="AD1338" s="55"/>
      <c r="AE1338" s="55"/>
      <c r="AF1338" s="55"/>
      <c r="AG1338" s="55"/>
      <c r="AH1338" s="55"/>
      <c r="AI1338" s="55"/>
      <c r="AJ1338" s="55"/>
      <c r="AK1338" s="55"/>
      <c r="AL1338" s="55"/>
      <c r="AM1338" s="55"/>
      <c r="AN1338" s="55"/>
      <c r="AO1338" s="55"/>
      <c r="AP1338" s="55"/>
      <c r="AQ1338" s="55"/>
      <c r="AR1338" s="55"/>
      <c r="AS1338" s="55"/>
      <c r="AT1338" s="55"/>
      <c r="AU1338" s="55"/>
      <c r="AV1338" s="55"/>
      <c r="AW1338" s="55"/>
      <c r="AX1338" s="55"/>
      <c r="AY1338" s="55"/>
      <c r="AZ1338" s="55"/>
      <c r="BA1338" s="55"/>
      <c r="BB1338" s="55"/>
      <c r="BC1338" s="55"/>
      <c r="BD1338" s="55"/>
      <c r="BE1338" s="55"/>
      <c r="BF1338" s="55"/>
      <c r="BG1338" s="55"/>
      <c r="BH1338" s="55"/>
      <c r="BI1338" s="55"/>
      <c r="BJ1338" s="55"/>
      <c r="BK1338" s="55"/>
      <c r="BL1338" s="55"/>
      <c r="BM1338" s="55"/>
      <c r="BN1338" s="55"/>
      <c r="BO1338" s="55"/>
      <c r="BP1338" s="55"/>
      <c r="BQ1338" s="55"/>
      <c r="BR1338" s="55"/>
    </row>
    <row r="1339" spans="3:70" x14ac:dyDescent="0.4">
      <c r="C1339" s="55"/>
      <c r="D1339" s="55"/>
      <c r="E1339" s="55"/>
      <c r="F1339" s="55"/>
      <c r="G1339" s="55"/>
      <c r="H1339" s="55"/>
      <c r="I1339" s="55"/>
      <c r="J1339" s="55"/>
      <c r="K1339" s="55"/>
      <c r="L1339" s="55"/>
      <c r="M1339" s="55"/>
      <c r="N1339" s="55"/>
      <c r="O1339" s="55"/>
      <c r="P1339" s="55"/>
      <c r="Q1339" s="55"/>
      <c r="R1339" s="55"/>
      <c r="S1339" s="55"/>
      <c r="T1339" s="55"/>
      <c r="U1339" s="55"/>
      <c r="V1339" s="55"/>
      <c r="W1339" s="55"/>
      <c r="X1339" s="55"/>
      <c r="Y1339" s="55"/>
      <c r="Z1339" s="55"/>
      <c r="AA1339" s="55"/>
      <c r="AB1339" s="55"/>
      <c r="AC1339" s="55"/>
      <c r="AD1339" s="55"/>
      <c r="AE1339" s="55"/>
      <c r="AF1339" s="55"/>
      <c r="AG1339" s="55"/>
      <c r="AH1339" s="55"/>
      <c r="AI1339" s="55"/>
      <c r="AJ1339" s="55"/>
      <c r="AK1339" s="55"/>
      <c r="AL1339" s="55"/>
      <c r="AM1339" s="55"/>
      <c r="AN1339" s="55"/>
      <c r="AO1339" s="55"/>
      <c r="AP1339" s="55"/>
      <c r="AQ1339" s="55"/>
      <c r="AR1339" s="55"/>
      <c r="AS1339" s="55"/>
      <c r="AT1339" s="55"/>
      <c r="AU1339" s="55"/>
      <c r="AV1339" s="55"/>
      <c r="AW1339" s="55"/>
      <c r="AX1339" s="55"/>
      <c r="AY1339" s="55"/>
      <c r="AZ1339" s="55"/>
      <c r="BA1339" s="55"/>
      <c r="BB1339" s="55"/>
      <c r="BC1339" s="55"/>
      <c r="BD1339" s="55"/>
      <c r="BE1339" s="55"/>
      <c r="BF1339" s="55"/>
      <c r="BG1339" s="55"/>
      <c r="BH1339" s="55"/>
      <c r="BI1339" s="55"/>
      <c r="BJ1339" s="55"/>
      <c r="BK1339" s="55"/>
      <c r="BL1339" s="55"/>
      <c r="BM1339" s="55"/>
      <c r="BN1339" s="55"/>
      <c r="BO1339" s="55"/>
      <c r="BP1339" s="55"/>
      <c r="BQ1339" s="55"/>
      <c r="BR1339" s="55"/>
    </row>
    <row r="1340" spans="3:70" x14ac:dyDescent="0.4">
      <c r="C1340" s="55"/>
      <c r="D1340" s="55"/>
      <c r="E1340" s="55"/>
      <c r="F1340" s="55"/>
      <c r="G1340" s="55"/>
      <c r="H1340" s="55"/>
      <c r="I1340" s="55"/>
      <c r="J1340" s="55"/>
      <c r="K1340" s="55"/>
      <c r="L1340" s="55"/>
      <c r="M1340" s="55"/>
      <c r="N1340" s="55"/>
      <c r="O1340" s="55"/>
      <c r="P1340" s="55"/>
      <c r="Q1340" s="55"/>
      <c r="R1340" s="55"/>
      <c r="S1340" s="55"/>
      <c r="T1340" s="55"/>
      <c r="U1340" s="55"/>
      <c r="V1340" s="55"/>
      <c r="W1340" s="55"/>
      <c r="X1340" s="55"/>
      <c r="Y1340" s="55"/>
      <c r="Z1340" s="55"/>
      <c r="AA1340" s="55"/>
      <c r="AB1340" s="55"/>
      <c r="AC1340" s="55"/>
      <c r="AD1340" s="55"/>
      <c r="AE1340" s="55"/>
      <c r="AF1340" s="55"/>
      <c r="AG1340" s="55"/>
      <c r="AH1340" s="55"/>
      <c r="AI1340" s="55"/>
      <c r="AJ1340" s="55"/>
      <c r="AK1340" s="55"/>
      <c r="AL1340" s="55"/>
      <c r="AM1340" s="55"/>
      <c r="AN1340" s="55"/>
      <c r="AO1340" s="55"/>
      <c r="AP1340" s="55"/>
      <c r="AQ1340" s="55"/>
      <c r="AR1340" s="55"/>
      <c r="AS1340" s="55"/>
      <c r="AT1340" s="55"/>
      <c r="AU1340" s="55"/>
      <c r="AV1340" s="55"/>
      <c r="AW1340" s="55"/>
      <c r="AX1340" s="55"/>
      <c r="AY1340" s="55"/>
      <c r="AZ1340" s="55"/>
      <c r="BA1340" s="55"/>
      <c r="BB1340" s="55"/>
      <c r="BC1340" s="55"/>
      <c r="BD1340" s="55"/>
      <c r="BE1340" s="55"/>
      <c r="BF1340" s="55"/>
      <c r="BG1340" s="55"/>
      <c r="BH1340" s="55"/>
      <c r="BI1340" s="55"/>
      <c r="BJ1340" s="55"/>
      <c r="BK1340" s="55"/>
      <c r="BL1340" s="55"/>
      <c r="BM1340" s="55"/>
      <c r="BN1340" s="55"/>
      <c r="BO1340" s="55"/>
      <c r="BP1340" s="55"/>
      <c r="BQ1340" s="55"/>
      <c r="BR1340" s="55"/>
    </row>
    <row r="1341" spans="3:70" x14ac:dyDescent="0.4">
      <c r="C1341" s="55"/>
      <c r="D1341" s="55"/>
      <c r="E1341" s="55"/>
      <c r="F1341" s="55"/>
      <c r="G1341" s="55"/>
      <c r="H1341" s="55"/>
      <c r="I1341" s="55"/>
      <c r="J1341" s="55"/>
      <c r="K1341" s="55"/>
      <c r="L1341" s="55"/>
      <c r="M1341" s="55"/>
      <c r="N1341" s="55"/>
      <c r="O1341" s="55"/>
      <c r="P1341" s="55"/>
      <c r="Q1341" s="55"/>
      <c r="R1341" s="55"/>
      <c r="S1341" s="55"/>
      <c r="T1341" s="55"/>
      <c r="U1341" s="55"/>
      <c r="V1341" s="55"/>
      <c r="W1341" s="55"/>
      <c r="X1341" s="55"/>
      <c r="Y1341" s="55"/>
      <c r="Z1341" s="55"/>
      <c r="AA1341" s="55"/>
      <c r="AB1341" s="55"/>
      <c r="AC1341" s="55"/>
      <c r="AD1341" s="55"/>
      <c r="AE1341" s="55"/>
      <c r="AF1341" s="55"/>
      <c r="AG1341" s="55"/>
      <c r="AH1341" s="55"/>
      <c r="AI1341" s="55"/>
      <c r="AJ1341" s="55"/>
      <c r="AK1341" s="55"/>
      <c r="AL1341" s="55"/>
      <c r="AM1341" s="55"/>
      <c r="AN1341" s="55"/>
      <c r="AO1341" s="55"/>
      <c r="AP1341" s="55"/>
      <c r="AQ1341" s="55"/>
      <c r="AR1341" s="55"/>
      <c r="AS1341" s="55"/>
      <c r="AT1341" s="55"/>
      <c r="AU1341" s="55"/>
      <c r="AV1341" s="55"/>
      <c r="AW1341" s="55"/>
      <c r="AX1341" s="55"/>
      <c r="AY1341" s="55"/>
      <c r="AZ1341" s="55"/>
      <c r="BA1341" s="55"/>
      <c r="BB1341" s="55"/>
      <c r="BC1341" s="55"/>
      <c r="BD1341" s="55"/>
      <c r="BE1341" s="55"/>
      <c r="BF1341" s="55"/>
      <c r="BG1341" s="55"/>
      <c r="BH1341" s="55"/>
      <c r="BI1341" s="55"/>
      <c r="BJ1341" s="55"/>
      <c r="BK1341" s="55"/>
      <c r="BL1341" s="55"/>
      <c r="BM1341" s="55"/>
      <c r="BN1341" s="55"/>
      <c r="BO1341" s="55"/>
      <c r="BP1341" s="55"/>
      <c r="BQ1341" s="55"/>
      <c r="BR1341" s="55"/>
    </row>
    <row r="1342" spans="3:70" x14ac:dyDescent="0.4">
      <c r="C1342" s="55"/>
      <c r="D1342" s="55"/>
      <c r="E1342" s="55"/>
      <c r="F1342" s="55"/>
      <c r="G1342" s="55"/>
      <c r="H1342" s="55"/>
      <c r="I1342" s="55"/>
      <c r="J1342" s="55"/>
      <c r="K1342" s="55"/>
      <c r="L1342" s="55"/>
      <c r="M1342" s="55"/>
      <c r="N1342" s="55"/>
      <c r="O1342" s="55"/>
      <c r="P1342" s="55"/>
      <c r="Q1342" s="55"/>
      <c r="R1342" s="55"/>
      <c r="S1342" s="55"/>
      <c r="T1342" s="55"/>
      <c r="U1342" s="55"/>
      <c r="V1342" s="55"/>
      <c r="W1342" s="55"/>
      <c r="X1342" s="55"/>
      <c r="Y1342" s="55"/>
      <c r="Z1342" s="55"/>
      <c r="AA1342" s="55"/>
      <c r="AB1342" s="55"/>
      <c r="AC1342" s="55"/>
      <c r="AD1342" s="55"/>
      <c r="AE1342" s="55"/>
      <c r="AF1342" s="55"/>
      <c r="AG1342" s="55"/>
      <c r="AH1342" s="55"/>
      <c r="AI1342" s="55"/>
      <c r="AJ1342" s="55"/>
      <c r="AK1342" s="55"/>
      <c r="AL1342" s="55"/>
      <c r="AM1342" s="55"/>
      <c r="AN1342" s="55"/>
      <c r="AO1342" s="55"/>
      <c r="AP1342" s="55"/>
      <c r="AQ1342" s="55"/>
      <c r="AR1342" s="55"/>
      <c r="AS1342" s="55"/>
      <c r="AT1342" s="55"/>
      <c r="AU1342" s="55"/>
      <c r="AV1342" s="55"/>
      <c r="AW1342" s="55"/>
      <c r="AX1342" s="55"/>
      <c r="AY1342" s="55"/>
      <c r="AZ1342" s="55"/>
      <c r="BA1342" s="55"/>
      <c r="BB1342" s="55"/>
      <c r="BC1342" s="55"/>
      <c r="BD1342" s="55"/>
      <c r="BE1342" s="55"/>
      <c r="BF1342" s="55"/>
      <c r="BG1342" s="55"/>
      <c r="BH1342" s="55"/>
      <c r="BI1342" s="55"/>
      <c r="BJ1342" s="55"/>
      <c r="BK1342" s="55"/>
      <c r="BL1342" s="55"/>
      <c r="BM1342" s="55"/>
      <c r="BN1342" s="55"/>
      <c r="BO1342" s="55"/>
      <c r="BP1342" s="55"/>
      <c r="BQ1342" s="55"/>
      <c r="BR1342" s="55"/>
    </row>
    <row r="1343" spans="3:70" x14ac:dyDescent="0.4">
      <c r="C1343" s="55"/>
      <c r="D1343" s="55"/>
      <c r="E1343" s="55"/>
      <c r="F1343" s="55"/>
      <c r="G1343" s="55"/>
      <c r="H1343" s="55"/>
      <c r="I1343" s="55"/>
      <c r="J1343" s="55"/>
      <c r="K1343" s="55"/>
      <c r="L1343" s="55"/>
      <c r="M1343" s="55"/>
      <c r="N1343" s="55"/>
      <c r="O1343" s="55"/>
      <c r="P1343" s="55"/>
      <c r="Q1343" s="55"/>
      <c r="R1343" s="55"/>
      <c r="S1343" s="55"/>
      <c r="T1343" s="55"/>
      <c r="U1343" s="55"/>
      <c r="V1343" s="55"/>
      <c r="W1343" s="55"/>
      <c r="X1343" s="55"/>
      <c r="Y1343" s="55"/>
      <c r="Z1343" s="55"/>
      <c r="AA1343" s="55"/>
      <c r="AB1343" s="55"/>
      <c r="AC1343" s="55"/>
      <c r="AD1343" s="55"/>
      <c r="AE1343" s="55"/>
      <c r="AF1343" s="55"/>
      <c r="AG1343" s="55"/>
      <c r="AH1343" s="55"/>
      <c r="AI1343" s="55"/>
      <c r="AJ1343" s="55"/>
      <c r="AK1343" s="55"/>
      <c r="AL1343" s="55"/>
      <c r="AM1343" s="55"/>
      <c r="AN1343" s="55"/>
      <c r="AO1343" s="55"/>
      <c r="AP1343" s="55"/>
      <c r="AQ1343" s="55"/>
      <c r="AR1343" s="55"/>
      <c r="AS1343" s="55"/>
      <c r="AT1343" s="55"/>
      <c r="AU1343" s="55"/>
      <c r="AV1343" s="55"/>
      <c r="AW1343" s="55"/>
      <c r="AX1343" s="55"/>
      <c r="AY1343" s="55"/>
      <c r="AZ1343" s="55"/>
      <c r="BA1343" s="55"/>
      <c r="BB1343" s="55"/>
      <c r="BC1343" s="55"/>
      <c r="BD1343" s="55"/>
      <c r="BE1343" s="55"/>
      <c r="BF1343" s="55"/>
      <c r="BG1343" s="55"/>
      <c r="BH1343" s="55"/>
      <c r="BI1343" s="55"/>
      <c r="BJ1343" s="55"/>
      <c r="BK1343" s="55"/>
      <c r="BL1343" s="55"/>
      <c r="BM1343" s="55"/>
      <c r="BN1343" s="55"/>
      <c r="BO1343" s="55"/>
      <c r="BP1343" s="55"/>
      <c r="BQ1343" s="55"/>
      <c r="BR1343" s="55"/>
    </row>
    <row r="1344" spans="3:70" x14ac:dyDescent="0.4">
      <c r="C1344" s="55"/>
      <c r="D1344" s="55"/>
      <c r="E1344" s="55"/>
      <c r="F1344" s="55"/>
      <c r="G1344" s="55"/>
      <c r="H1344" s="55"/>
      <c r="I1344" s="55"/>
      <c r="J1344" s="55"/>
      <c r="K1344" s="55"/>
      <c r="L1344" s="55"/>
      <c r="M1344" s="55"/>
      <c r="N1344" s="55"/>
      <c r="O1344" s="55"/>
      <c r="P1344" s="55"/>
      <c r="Q1344" s="55"/>
      <c r="R1344" s="55"/>
      <c r="S1344" s="55"/>
      <c r="T1344" s="55"/>
      <c r="U1344" s="55"/>
      <c r="V1344" s="55"/>
      <c r="W1344" s="55"/>
      <c r="X1344" s="55"/>
      <c r="Y1344" s="55"/>
      <c r="Z1344" s="55"/>
      <c r="AA1344" s="55"/>
      <c r="AB1344" s="55"/>
      <c r="AC1344" s="55"/>
      <c r="AD1344" s="55"/>
      <c r="AE1344" s="55"/>
      <c r="AF1344" s="55"/>
      <c r="AG1344" s="55"/>
      <c r="AH1344" s="55"/>
      <c r="AI1344" s="55"/>
      <c r="AJ1344" s="55"/>
      <c r="AK1344" s="55"/>
      <c r="AL1344" s="55"/>
      <c r="AM1344" s="55"/>
      <c r="AN1344" s="55"/>
      <c r="AO1344" s="55"/>
      <c r="AP1344" s="55"/>
      <c r="AQ1344" s="55"/>
      <c r="AR1344" s="55"/>
      <c r="AS1344" s="55"/>
      <c r="AT1344" s="55"/>
      <c r="AU1344" s="55"/>
      <c r="AV1344" s="55"/>
      <c r="AW1344" s="55"/>
      <c r="AX1344" s="55"/>
      <c r="AY1344" s="55"/>
      <c r="AZ1344" s="55"/>
      <c r="BA1344" s="55"/>
      <c r="BB1344" s="55"/>
      <c r="BC1344" s="55"/>
      <c r="BD1344" s="55"/>
      <c r="BE1344" s="55"/>
      <c r="BF1344" s="55"/>
      <c r="BG1344" s="55"/>
      <c r="BH1344" s="55"/>
      <c r="BI1344" s="55"/>
      <c r="BJ1344" s="55"/>
      <c r="BK1344" s="55"/>
      <c r="BL1344" s="55"/>
      <c r="BM1344" s="55"/>
      <c r="BN1344" s="55"/>
      <c r="BO1344" s="55"/>
      <c r="BP1344" s="55"/>
      <c r="BQ1344" s="55"/>
      <c r="BR1344" s="55"/>
    </row>
    <row r="1345" spans="3:70" x14ac:dyDescent="0.4">
      <c r="C1345" s="55"/>
      <c r="D1345" s="55"/>
      <c r="E1345" s="55"/>
      <c r="F1345" s="55"/>
      <c r="G1345" s="55"/>
      <c r="H1345" s="55"/>
      <c r="I1345" s="55"/>
      <c r="J1345" s="55"/>
      <c r="K1345" s="55"/>
      <c r="L1345" s="55"/>
      <c r="M1345" s="55"/>
      <c r="N1345" s="55"/>
      <c r="O1345" s="55"/>
      <c r="P1345" s="55"/>
      <c r="Q1345" s="55"/>
      <c r="R1345" s="55"/>
      <c r="S1345" s="55"/>
      <c r="T1345" s="55"/>
      <c r="U1345" s="55"/>
      <c r="V1345" s="55"/>
      <c r="W1345" s="55"/>
      <c r="X1345" s="55"/>
      <c r="Y1345" s="55"/>
      <c r="Z1345" s="55"/>
      <c r="AA1345" s="55"/>
      <c r="AB1345" s="55"/>
      <c r="AC1345" s="55"/>
      <c r="AD1345" s="55"/>
      <c r="AE1345" s="55"/>
      <c r="AF1345" s="55"/>
      <c r="AG1345" s="55"/>
      <c r="AH1345" s="55"/>
      <c r="AI1345" s="55"/>
      <c r="AJ1345" s="55"/>
      <c r="AK1345" s="55"/>
      <c r="AL1345" s="55"/>
      <c r="AM1345" s="55"/>
      <c r="AN1345" s="55"/>
      <c r="AO1345" s="55"/>
      <c r="AP1345" s="55"/>
      <c r="AQ1345" s="55"/>
      <c r="AR1345" s="55"/>
      <c r="AS1345" s="55"/>
      <c r="AT1345" s="55"/>
      <c r="AU1345" s="55"/>
      <c r="AV1345" s="55"/>
      <c r="AW1345" s="55"/>
      <c r="AX1345" s="55"/>
      <c r="AY1345" s="55"/>
      <c r="AZ1345" s="55"/>
      <c r="BA1345" s="55"/>
      <c r="BB1345" s="55"/>
      <c r="BC1345" s="55"/>
      <c r="BD1345" s="55"/>
      <c r="BE1345" s="55"/>
      <c r="BF1345" s="55"/>
      <c r="BG1345" s="55"/>
      <c r="BH1345" s="55"/>
      <c r="BI1345" s="55"/>
      <c r="BJ1345" s="55"/>
      <c r="BK1345" s="55"/>
      <c r="BL1345" s="55"/>
      <c r="BM1345" s="55"/>
      <c r="BN1345" s="55"/>
      <c r="BO1345" s="55"/>
      <c r="BP1345" s="55"/>
      <c r="BQ1345" s="55"/>
      <c r="BR1345" s="55"/>
    </row>
    <row r="1346" spans="3:70" x14ac:dyDescent="0.4">
      <c r="C1346" s="55"/>
      <c r="D1346" s="55"/>
      <c r="E1346" s="55"/>
      <c r="F1346" s="55"/>
      <c r="G1346" s="55"/>
      <c r="H1346" s="55"/>
      <c r="I1346" s="55"/>
      <c r="J1346" s="55"/>
      <c r="K1346" s="55"/>
      <c r="L1346" s="55"/>
      <c r="M1346" s="55"/>
      <c r="N1346" s="55"/>
      <c r="O1346" s="55"/>
      <c r="P1346" s="55"/>
      <c r="Q1346" s="55"/>
      <c r="R1346" s="55"/>
      <c r="S1346" s="55"/>
      <c r="T1346" s="55"/>
      <c r="U1346" s="55"/>
      <c r="V1346" s="55"/>
      <c r="W1346" s="55"/>
      <c r="X1346" s="55"/>
      <c r="Y1346" s="55"/>
      <c r="Z1346" s="55"/>
      <c r="AA1346" s="55"/>
      <c r="AB1346" s="55"/>
      <c r="AC1346" s="55"/>
      <c r="AD1346" s="55"/>
      <c r="AE1346" s="55"/>
      <c r="AF1346" s="55"/>
      <c r="AG1346" s="55"/>
      <c r="AH1346" s="55"/>
      <c r="AI1346" s="55"/>
      <c r="AJ1346" s="55"/>
      <c r="AK1346" s="55"/>
      <c r="AL1346" s="55"/>
      <c r="AM1346" s="55"/>
      <c r="AN1346" s="55"/>
      <c r="AO1346" s="55"/>
      <c r="AP1346" s="55"/>
      <c r="AQ1346" s="55"/>
      <c r="AR1346" s="55"/>
      <c r="AS1346" s="55"/>
      <c r="AT1346" s="55"/>
      <c r="AU1346" s="55"/>
      <c r="AV1346" s="55"/>
      <c r="AW1346" s="55"/>
      <c r="AX1346" s="55"/>
      <c r="AY1346" s="55"/>
      <c r="AZ1346" s="55"/>
      <c r="BA1346" s="55"/>
      <c r="BB1346" s="55"/>
      <c r="BC1346" s="55"/>
      <c r="BD1346" s="55"/>
      <c r="BE1346" s="55"/>
      <c r="BF1346" s="55"/>
      <c r="BG1346" s="55"/>
      <c r="BH1346" s="55"/>
      <c r="BI1346" s="55"/>
      <c r="BJ1346" s="55"/>
      <c r="BK1346" s="55"/>
      <c r="BL1346" s="55"/>
      <c r="BM1346" s="55"/>
      <c r="BN1346" s="55"/>
      <c r="BO1346" s="55"/>
      <c r="BP1346" s="55"/>
      <c r="BQ1346" s="55"/>
      <c r="BR1346" s="55"/>
    </row>
    <row r="1347" spans="3:70" x14ac:dyDescent="0.4">
      <c r="C1347" s="55"/>
      <c r="D1347" s="55"/>
      <c r="E1347" s="55"/>
      <c r="F1347" s="55"/>
      <c r="G1347" s="55"/>
      <c r="H1347" s="55"/>
      <c r="I1347" s="55"/>
      <c r="J1347" s="55"/>
      <c r="K1347" s="55"/>
      <c r="L1347" s="55"/>
      <c r="M1347" s="55"/>
      <c r="N1347" s="55"/>
      <c r="O1347" s="55"/>
      <c r="P1347" s="55"/>
      <c r="Q1347" s="55"/>
      <c r="R1347" s="55"/>
      <c r="S1347" s="55"/>
      <c r="T1347" s="55"/>
      <c r="U1347" s="55"/>
      <c r="V1347" s="55"/>
      <c r="W1347" s="55"/>
      <c r="X1347" s="55"/>
      <c r="Y1347" s="55"/>
      <c r="Z1347" s="55"/>
      <c r="AA1347" s="55"/>
      <c r="AB1347" s="55"/>
      <c r="AC1347" s="55"/>
      <c r="AD1347" s="55"/>
      <c r="AE1347" s="55"/>
      <c r="AF1347" s="55"/>
      <c r="AG1347" s="55"/>
      <c r="AH1347" s="55"/>
      <c r="AI1347" s="55"/>
      <c r="AJ1347" s="55"/>
      <c r="AK1347" s="55"/>
      <c r="AL1347" s="55"/>
      <c r="AM1347" s="55"/>
      <c r="AN1347" s="55"/>
      <c r="AO1347" s="55"/>
      <c r="AP1347" s="55"/>
      <c r="AQ1347" s="55"/>
      <c r="AR1347" s="55"/>
      <c r="AS1347" s="55"/>
      <c r="AT1347" s="55"/>
      <c r="AU1347" s="55"/>
      <c r="AV1347" s="55"/>
      <c r="AW1347" s="55"/>
      <c r="AX1347" s="55"/>
      <c r="AY1347" s="55"/>
      <c r="AZ1347" s="55"/>
      <c r="BA1347" s="55"/>
      <c r="BB1347" s="55"/>
      <c r="BC1347" s="55"/>
      <c r="BD1347" s="55"/>
      <c r="BE1347" s="55"/>
      <c r="BF1347" s="55"/>
      <c r="BG1347" s="55"/>
      <c r="BH1347" s="55"/>
      <c r="BI1347" s="55"/>
      <c r="BJ1347" s="55"/>
      <c r="BK1347" s="55"/>
      <c r="BL1347" s="55"/>
      <c r="BM1347" s="55"/>
      <c r="BN1347" s="55"/>
      <c r="BO1347" s="55"/>
      <c r="BP1347" s="55"/>
      <c r="BQ1347" s="55"/>
      <c r="BR1347" s="55"/>
    </row>
    <row r="1348" spans="3:70" x14ac:dyDescent="0.4">
      <c r="C1348" s="55"/>
      <c r="D1348" s="55"/>
      <c r="E1348" s="55"/>
      <c r="F1348" s="55"/>
      <c r="G1348" s="55"/>
      <c r="H1348" s="55"/>
      <c r="I1348" s="55"/>
      <c r="J1348" s="55"/>
      <c r="K1348" s="55"/>
      <c r="L1348" s="55"/>
      <c r="M1348" s="55"/>
      <c r="N1348" s="55"/>
      <c r="O1348" s="55"/>
      <c r="P1348" s="55"/>
      <c r="Q1348" s="55"/>
      <c r="R1348" s="55"/>
      <c r="S1348" s="55"/>
      <c r="T1348" s="55"/>
      <c r="U1348" s="55"/>
      <c r="V1348" s="55"/>
      <c r="W1348" s="55"/>
      <c r="X1348" s="55"/>
      <c r="Y1348" s="55"/>
      <c r="Z1348" s="55"/>
      <c r="AA1348" s="55"/>
      <c r="AB1348" s="55"/>
      <c r="AC1348" s="55"/>
      <c r="AD1348" s="55"/>
      <c r="AE1348" s="55"/>
      <c r="AF1348" s="55"/>
      <c r="AG1348" s="55"/>
      <c r="AH1348" s="55"/>
      <c r="AI1348" s="55"/>
      <c r="AJ1348" s="55"/>
      <c r="AK1348" s="55"/>
      <c r="AL1348" s="55"/>
      <c r="AM1348" s="55"/>
      <c r="AN1348" s="55"/>
      <c r="AO1348" s="55"/>
      <c r="AP1348" s="55"/>
      <c r="AQ1348" s="55"/>
      <c r="AR1348" s="55"/>
      <c r="AS1348" s="55"/>
      <c r="AT1348" s="55"/>
      <c r="AU1348" s="55"/>
      <c r="AV1348" s="55"/>
      <c r="AW1348" s="55"/>
      <c r="AX1348" s="55"/>
      <c r="AY1348" s="55"/>
      <c r="AZ1348" s="55"/>
      <c r="BA1348" s="55"/>
      <c r="BB1348" s="55"/>
      <c r="BC1348" s="55"/>
      <c r="BD1348" s="55"/>
      <c r="BE1348" s="55"/>
      <c r="BF1348" s="55"/>
      <c r="BG1348" s="55"/>
      <c r="BH1348" s="55"/>
      <c r="BI1348" s="55"/>
      <c r="BJ1348" s="55"/>
      <c r="BK1348" s="55"/>
      <c r="BL1348" s="55"/>
      <c r="BM1348" s="55"/>
      <c r="BN1348" s="55"/>
      <c r="BO1348" s="55"/>
      <c r="BP1348" s="55"/>
      <c r="BQ1348" s="55"/>
      <c r="BR1348" s="55"/>
    </row>
    <row r="1349" spans="3:70" x14ac:dyDescent="0.4">
      <c r="C1349" s="55"/>
      <c r="D1349" s="55"/>
      <c r="E1349" s="55"/>
      <c r="F1349" s="55"/>
      <c r="G1349" s="55"/>
      <c r="H1349" s="55"/>
      <c r="I1349" s="55"/>
      <c r="J1349" s="55"/>
      <c r="K1349" s="55"/>
      <c r="L1349" s="55"/>
      <c r="M1349" s="55"/>
      <c r="N1349" s="55"/>
      <c r="O1349" s="55"/>
      <c r="P1349" s="55"/>
      <c r="Q1349" s="55"/>
      <c r="R1349" s="55"/>
      <c r="S1349" s="55"/>
      <c r="T1349" s="55"/>
      <c r="U1349" s="55"/>
      <c r="V1349" s="55"/>
      <c r="W1349" s="55"/>
      <c r="X1349" s="55"/>
      <c r="Y1349" s="55"/>
      <c r="Z1349" s="55"/>
      <c r="AA1349" s="55"/>
      <c r="AB1349" s="55"/>
      <c r="AC1349" s="55"/>
      <c r="AD1349" s="55"/>
      <c r="AE1349" s="55"/>
      <c r="AF1349" s="55"/>
      <c r="AG1349" s="55"/>
      <c r="AH1349" s="55"/>
      <c r="AI1349" s="55"/>
      <c r="AJ1349" s="55"/>
      <c r="AK1349" s="55"/>
      <c r="AL1349" s="55"/>
      <c r="AM1349" s="55"/>
      <c r="AN1349" s="55"/>
      <c r="AO1349" s="55"/>
      <c r="AP1349" s="55"/>
      <c r="AQ1349" s="55"/>
      <c r="AR1349" s="55"/>
      <c r="AS1349" s="55"/>
      <c r="AT1349" s="55"/>
      <c r="AU1349" s="55"/>
      <c r="AV1349" s="55"/>
      <c r="AW1349" s="55"/>
      <c r="AX1349" s="55"/>
      <c r="AY1349" s="55"/>
      <c r="AZ1349" s="55"/>
      <c r="BA1349" s="55"/>
      <c r="BB1349" s="55"/>
      <c r="BC1349" s="55"/>
      <c r="BD1349" s="55"/>
      <c r="BE1349" s="55"/>
      <c r="BF1349" s="55"/>
      <c r="BG1349" s="55"/>
      <c r="BH1349" s="55"/>
      <c r="BI1349" s="55"/>
      <c r="BJ1349" s="55"/>
      <c r="BK1349" s="55"/>
      <c r="BL1349" s="55"/>
      <c r="BM1349" s="55"/>
      <c r="BN1349" s="55"/>
      <c r="BO1349" s="55"/>
      <c r="BP1349" s="55"/>
      <c r="BQ1349" s="55"/>
      <c r="BR1349" s="55"/>
    </row>
    <row r="1350" spans="3:70" x14ac:dyDescent="0.4">
      <c r="C1350" s="55"/>
      <c r="D1350" s="55"/>
      <c r="E1350" s="55"/>
      <c r="F1350" s="55"/>
      <c r="G1350" s="55"/>
      <c r="H1350" s="55"/>
      <c r="I1350" s="55"/>
      <c r="J1350" s="55"/>
      <c r="K1350" s="55"/>
      <c r="L1350" s="55"/>
      <c r="M1350" s="55"/>
      <c r="N1350" s="55"/>
      <c r="O1350" s="55"/>
      <c r="P1350" s="55"/>
      <c r="Q1350" s="55"/>
      <c r="R1350" s="55"/>
      <c r="S1350" s="55"/>
      <c r="T1350" s="55"/>
      <c r="U1350" s="55"/>
      <c r="V1350" s="55"/>
      <c r="W1350" s="55"/>
      <c r="X1350" s="55"/>
      <c r="Y1350" s="55"/>
      <c r="Z1350" s="55"/>
      <c r="AA1350" s="55"/>
      <c r="AB1350" s="55"/>
      <c r="AC1350" s="55"/>
      <c r="AD1350" s="55"/>
      <c r="AE1350" s="55"/>
      <c r="AF1350" s="55"/>
      <c r="AG1350" s="55"/>
      <c r="AH1350" s="55"/>
      <c r="AI1350" s="55"/>
      <c r="AJ1350" s="55"/>
      <c r="AK1350" s="55"/>
      <c r="AL1350" s="55"/>
      <c r="AM1350" s="55"/>
      <c r="AN1350" s="55"/>
      <c r="AO1350" s="55"/>
      <c r="AP1350" s="55"/>
      <c r="AQ1350" s="55"/>
      <c r="AR1350" s="55"/>
      <c r="AS1350" s="55"/>
      <c r="AT1350" s="55"/>
      <c r="AU1350" s="55"/>
      <c r="AV1350" s="55"/>
      <c r="AW1350" s="55"/>
      <c r="AX1350" s="55"/>
      <c r="AY1350" s="55"/>
      <c r="AZ1350" s="55"/>
      <c r="BA1350" s="55"/>
      <c r="BB1350" s="55"/>
      <c r="BC1350" s="55"/>
      <c r="BD1350" s="55"/>
      <c r="BE1350" s="55"/>
      <c r="BF1350" s="55"/>
      <c r="BG1350" s="55"/>
      <c r="BH1350" s="55"/>
      <c r="BI1350" s="55"/>
      <c r="BJ1350" s="55"/>
      <c r="BK1350" s="55"/>
      <c r="BL1350" s="55"/>
      <c r="BM1350" s="55"/>
      <c r="BN1350" s="55"/>
      <c r="BO1350" s="55"/>
      <c r="BP1350" s="55"/>
      <c r="BQ1350" s="55"/>
      <c r="BR1350" s="55"/>
    </row>
    <row r="1351" spans="3:70" x14ac:dyDescent="0.4">
      <c r="C1351" s="55"/>
      <c r="D1351" s="55"/>
      <c r="E1351" s="55"/>
      <c r="F1351" s="55"/>
      <c r="G1351" s="55"/>
      <c r="H1351" s="55"/>
      <c r="I1351" s="55"/>
      <c r="J1351" s="55"/>
      <c r="K1351" s="55"/>
      <c r="L1351" s="55"/>
      <c r="M1351" s="55"/>
      <c r="N1351" s="55"/>
      <c r="O1351" s="55"/>
      <c r="P1351" s="55"/>
      <c r="Q1351" s="55"/>
      <c r="R1351" s="55"/>
      <c r="S1351" s="55"/>
      <c r="T1351" s="55"/>
      <c r="U1351" s="55"/>
      <c r="V1351" s="55"/>
      <c r="W1351" s="55"/>
      <c r="X1351" s="55"/>
      <c r="Y1351" s="55"/>
      <c r="Z1351" s="55"/>
      <c r="AA1351" s="55"/>
      <c r="AB1351" s="55"/>
      <c r="AC1351" s="55"/>
      <c r="AD1351" s="55"/>
      <c r="AE1351" s="55"/>
      <c r="AF1351" s="55"/>
      <c r="AG1351" s="55"/>
      <c r="AH1351" s="55"/>
      <c r="AI1351" s="55"/>
      <c r="AJ1351" s="55"/>
      <c r="AK1351" s="55"/>
      <c r="AL1351" s="55"/>
      <c r="AM1351" s="55"/>
      <c r="AN1351" s="55"/>
      <c r="AO1351" s="55"/>
      <c r="AP1351" s="55"/>
      <c r="AQ1351" s="55"/>
      <c r="AR1351" s="55"/>
      <c r="AS1351" s="55"/>
      <c r="AT1351" s="55"/>
      <c r="AU1351" s="55"/>
      <c r="AV1351" s="55"/>
      <c r="AW1351" s="55"/>
      <c r="AX1351" s="55"/>
      <c r="AY1351" s="55"/>
      <c r="AZ1351" s="55"/>
      <c r="BA1351" s="55"/>
      <c r="BB1351" s="55"/>
      <c r="BC1351" s="55"/>
      <c r="BD1351" s="55"/>
      <c r="BE1351" s="55"/>
      <c r="BF1351" s="55"/>
      <c r="BG1351" s="55"/>
      <c r="BH1351" s="55"/>
      <c r="BI1351" s="55"/>
      <c r="BJ1351" s="55"/>
      <c r="BK1351" s="55"/>
      <c r="BL1351" s="55"/>
      <c r="BM1351" s="55"/>
      <c r="BN1351" s="55"/>
      <c r="BO1351" s="55"/>
      <c r="BP1351" s="55"/>
      <c r="BQ1351" s="55"/>
      <c r="BR1351" s="55"/>
    </row>
    <row r="1352" spans="3:70" x14ac:dyDescent="0.4">
      <c r="C1352" s="55"/>
      <c r="D1352" s="55"/>
      <c r="E1352" s="55"/>
      <c r="F1352" s="55"/>
      <c r="G1352" s="55"/>
      <c r="H1352" s="55"/>
      <c r="I1352" s="55"/>
      <c r="J1352" s="55"/>
      <c r="K1352" s="55"/>
      <c r="L1352" s="55"/>
      <c r="M1352" s="55"/>
      <c r="N1352" s="55"/>
      <c r="O1352" s="55"/>
      <c r="P1352" s="55"/>
      <c r="Q1352" s="55"/>
      <c r="R1352" s="55"/>
      <c r="S1352" s="55"/>
      <c r="T1352" s="55"/>
      <c r="U1352" s="55"/>
      <c r="V1352" s="55"/>
      <c r="W1352" s="55"/>
      <c r="X1352" s="55"/>
      <c r="Y1352" s="55"/>
      <c r="Z1352" s="55"/>
      <c r="AA1352" s="55"/>
      <c r="AB1352" s="55"/>
      <c r="AC1352" s="55"/>
      <c r="AD1352" s="55"/>
      <c r="AE1352" s="55"/>
      <c r="AF1352" s="55"/>
      <c r="AG1352" s="55"/>
      <c r="AH1352" s="55"/>
      <c r="AI1352" s="55"/>
      <c r="AJ1352" s="55"/>
      <c r="AK1352" s="55"/>
      <c r="AL1352" s="55"/>
      <c r="AM1352" s="55"/>
      <c r="AN1352" s="55"/>
      <c r="AO1352" s="55"/>
      <c r="AP1352" s="55"/>
      <c r="AQ1352" s="55"/>
      <c r="AR1352" s="55"/>
      <c r="AS1352" s="55"/>
      <c r="AT1352" s="55"/>
      <c r="AU1352" s="55"/>
      <c r="AV1352" s="55"/>
      <c r="AW1352" s="55"/>
      <c r="AX1352" s="55"/>
      <c r="AY1352" s="55"/>
      <c r="AZ1352" s="55"/>
      <c r="BA1352" s="55"/>
      <c r="BB1352" s="55"/>
      <c r="BC1352" s="55"/>
      <c r="BD1352" s="55"/>
      <c r="BE1352" s="55"/>
      <c r="BF1352" s="55"/>
      <c r="BG1352" s="55"/>
      <c r="BH1352" s="55"/>
      <c r="BI1352" s="55"/>
      <c r="BJ1352" s="55"/>
      <c r="BK1352" s="55"/>
      <c r="BL1352" s="55"/>
      <c r="BM1352" s="55"/>
      <c r="BN1352" s="55"/>
      <c r="BO1352" s="55"/>
      <c r="BP1352" s="55"/>
      <c r="BQ1352" s="55"/>
      <c r="BR1352" s="55"/>
    </row>
    <row r="1353" spans="3:70" x14ac:dyDescent="0.4">
      <c r="C1353" s="55"/>
      <c r="D1353" s="55"/>
      <c r="E1353" s="55"/>
      <c r="F1353" s="55"/>
      <c r="G1353" s="55"/>
      <c r="H1353" s="55"/>
      <c r="I1353" s="55"/>
      <c r="J1353" s="55"/>
      <c r="K1353" s="55"/>
      <c r="L1353" s="55"/>
      <c r="M1353" s="55"/>
      <c r="N1353" s="55"/>
      <c r="O1353" s="55"/>
      <c r="P1353" s="55"/>
      <c r="Q1353" s="55"/>
      <c r="R1353" s="55"/>
      <c r="S1353" s="55"/>
      <c r="T1353" s="55"/>
      <c r="U1353" s="55"/>
      <c r="V1353" s="55"/>
      <c r="W1353" s="55"/>
      <c r="X1353" s="55"/>
      <c r="Y1353" s="55"/>
      <c r="Z1353" s="55"/>
      <c r="AA1353" s="55"/>
      <c r="AB1353" s="55"/>
      <c r="AC1353" s="55"/>
      <c r="AD1353" s="55"/>
      <c r="AE1353" s="55"/>
      <c r="AF1353" s="55"/>
      <c r="AG1353" s="55"/>
      <c r="AH1353" s="55"/>
      <c r="AI1353" s="55"/>
      <c r="AJ1353" s="55"/>
      <c r="AK1353" s="55"/>
      <c r="AL1353" s="55"/>
      <c r="AM1353" s="55"/>
      <c r="AN1353" s="55"/>
      <c r="AO1353" s="55"/>
      <c r="AP1353" s="55"/>
      <c r="AQ1353" s="55"/>
      <c r="AR1353" s="55"/>
      <c r="AS1353" s="55"/>
      <c r="AT1353" s="55"/>
      <c r="AU1353" s="55"/>
      <c r="AV1353" s="55"/>
      <c r="AW1353" s="55"/>
      <c r="AX1353" s="55"/>
      <c r="AY1353" s="55"/>
      <c r="AZ1353" s="55"/>
      <c r="BA1353" s="55"/>
      <c r="BB1353" s="55"/>
      <c r="BC1353" s="55"/>
      <c r="BD1353" s="55"/>
      <c r="BE1353" s="55"/>
      <c r="BF1353" s="55"/>
      <c r="BG1353" s="55"/>
      <c r="BH1353" s="55"/>
      <c r="BI1353" s="55"/>
      <c r="BJ1353" s="55"/>
      <c r="BK1353" s="55"/>
      <c r="BL1353" s="55"/>
      <c r="BM1353" s="55"/>
      <c r="BN1353" s="55"/>
      <c r="BO1353" s="55"/>
      <c r="BP1353" s="55"/>
      <c r="BQ1353" s="55"/>
      <c r="BR1353" s="55"/>
    </row>
    <row r="1354" spans="3:70" x14ac:dyDescent="0.4">
      <c r="C1354" s="55"/>
      <c r="D1354" s="55"/>
      <c r="E1354" s="55"/>
      <c r="F1354" s="55"/>
      <c r="G1354" s="55"/>
      <c r="H1354" s="55"/>
      <c r="I1354" s="55"/>
      <c r="J1354" s="55"/>
      <c r="K1354" s="55"/>
      <c r="L1354" s="55"/>
      <c r="M1354" s="55"/>
      <c r="N1354" s="55"/>
      <c r="O1354" s="55"/>
      <c r="P1354" s="55"/>
      <c r="Q1354" s="55"/>
      <c r="R1354" s="55"/>
      <c r="S1354" s="55"/>
      <c r="T1354" s="55"/>
      <c r="U1354" s="55"/>
      <c r="V1354" s="55"/>
      <c r="W1354" s="55"/>
      <c r="X1354" s="55"/>
      <c r="Y1354" s="55"/>
      <c r="Z1354" s="55"/>
      <c r="AA1354" s="55"/>
      <c r="AB1354" s="55"/>
      <c r="AC1354" s="55"/>
      <c r="AD1354" s="55"/>
      <c r="AE1354" s="55"/>
      <c r="AF1354" s="55"/>
      <c r="AG1354" s="55"/>
      <c r="AH1354" s="55"/>
      <c r="AI1354" s="55"/>
      <c r="AJ1354" s="55"/>
      <c r="AK1354" s="55"/>
      <c r="AL1354" s="55"/>
      <c r="AM1354" s="55"/>
      <c r="AN1354" s="55"/>
      <c r="AO1354" s="55"/>
      <c r="AP1354" s="55"/>
      <c r="AQ1354" s="55"/>
      <c r="AR1354" s="55"/>
      <c r="AS1354" s="55"/>
      <c r="AT1354" s="55"/>
      <c r="AU1354" s="55"/>
      <c r="AV1354" s="55"/>
      <c r="AW1354" s="55"/>
      <c r="AX1354" s="55"/>
      <c r="AY1354" s="55"/>
      <c r="AZ1354" s="55"/>
      <c r="BA1354" s="55"/>
      <c r="BB1354" s="55"/>
      <c r="BC1354" s="55"/>
      <c r="BD1354" s="55"/>
      <c r="BE1354" s="55"/>
      <c r="BF1354" s="55"/>
      <c r="BG1354" s="55"/>
      <c r="BH1354" s="55"/>
      <c r="BI1354" s="55"/>
      <c r="BJ1354" s="55"/>
      <c r="BK1354" s="55"/>
      <c r="BL1354" s="55"/>
      <c r="BM1354" s="55"/>
      <c r="BN1354" s="55"/>
      <c r="BO1354" s="55"/>
      <c r="BP1354" s="55"/>
      <c r="BQ1354" s="55"/>
      <c r="BR1354" s="55"/>
    </row>
    <row r="1355" spans="3:70" x14ac:dyDescent="0.4">
      <c r="C1355" s="55"/>
      <c r="D1355" s="55"/>
      <c r="E1355" s="55"/>
      <c r="F1355" s="55"/>
      <c r="G1355" s="55"/>
      <c r="H1355" s="55"/>
      <c r="I1355" s="55"/>
      <c r="J1355" s="55"/>
      <c r="K1355" s="55"/>
      <c r="L1355" s="55"/>
      <c r="M1355" s="55"/>
      <c r="N1355" s="55"/>
      <c r="O1355" s="55"/>
      <c r="P1355" s="55"/>
      <c r="Q1355" s="55"/>
      <c r="R1355" s="55"/>
      <c r="S1355" s="55"/>
      <c r="T1355" s="55"/>
      <c r="U1355" s="55"/>
      <c r="V1355" s="55"/>
      <c r="W1355" s="55"/>
      <c r="X1355" s="55"/>
      <c r="Y1355" s="55"/>
      <c r="Z1355" s="55"/>
      <c r="AA1355" s="55"/>
      <c r="AB1355" s="55"/>
      <c r="AC1355" s="55"/>
      <c r="AD1355" s="55"/>
      <c r="AE1355" s="55"/>
      <c r="AF1355" s="55"/>
      <c r="AG1355" s="55"/>
      <c r="AH1355" s="55"/>
      <c r="AI1355" s="55"/>
      <c r="AJ1355" s="55"/>
      <c r="AK1355" s="55"/>
      <c r="AL1355" s="55"/>
      <c r="AM1355" s="55"/>
      <c r="AN1355" s="55"/>
      <c r="AO1355" s="55"/>
      <c r="AP1355" s="55"/>
      <c r="AQ1355" s="55"/>
      <c r="AR1355" s="55"/>
      <c r="AS1355" s="55"/>
      <c r="AT1355" s="55"/>
      <c r="AU1355" s="55"/>
      <c r="AV1355" s="55"/>
      <c r="AW1355" s="55"/>
      <c r="AX1355" s="55"/>
      <c r="AY1355" s="55"/>
      <c r="AZ1355" s="55"/>
      <c r="BA1355" s="55"/>
      <c r="BB1355" s="55"/>
      <c r="BC1355" s="55"/>
      <c r="BD1355" s="55"/>
      <c r="BE1355" s="55"/>
      <c r="BF1355" s="55"/>
      <c r="BG1355" s="55"/>
      <c r="BH1355" s="55"/>
      <c r="BI1355" s="55"/>
      <c r="BJ1355" s="55"/>
      <c r="BK1355" s="55"/>
      <c r="BL1355" s="55"/>
      <c r="BM1355" s="55"/>
      <c r="BN1355" s="55"/>
      <c r="BO1355" s="55"/>
      <c r="BP1355" s="55"/>
      <c r="BQ1355" s="55"/>
      <c r="BR1355" s="55"/>
    </row>
    <row r="1356" spans="3:70" x14ac:dyDescent="0.4">
      <c r="C1356" s="55"/>
      <c r="D1356" s="55"/>
      <c r="E1356" s="55"/>
      <c r="F1356" s="55"/>
      <c r="G1356" s="55"/>
      <c r="H1356" s="55"/>
      <c r="I1356" s="55"/>
      <c r="J1356" s="55"/>
      <c r="K1356" s="55"/>
      <c r="L1356" s="55"/>
      <c r="M1356" s="55"/>
      <c r="N1356" s="55"/>
      <c r="O1356" s="55"/>
      <c r="P1356" s="55"/>
      <c r="Q1356" s="55"/>
      <c r="R1356" s="55"/>
      <c r="S1356" s="55"/>
      <c r="T1356" s="55"/>
      <c r="U1356" s="55"/>
      <c r="V1356" s="55"/>
      <c r="W1356" s="55"/>
      <c r="X1356" s="55"/>
      <c r="Y1356" s="55"/>
      <c r="Z1356" s="55"/>
      <c r="AA1356" s="55"/>
      <c r="AB1356" s="55"/>
      <c r="AC1356" s="55"/>
      <c r="AD1356" s="55"/>
      <c r="AE1356" s="55"/>
      <c r="AF1356" s="55"/>
      <c r="AG1356" s="55"/>
      <c r="AH1356" s="55"/>
      <c r="AI1356" s="55"/>
      <c r="AJ1356" s="55"/>
      <c r="AK1356" s="55"/>
      <c r="AL1356" s="55"/>
      <c r="AM1356" s="55"/>
      <c r="AN1356" s="55"/>
      <c r="AO1356" s="55"/>
      <c r="AP1356" s="55"/>
      <c r="AQ1356" s="55"/>
      <c r="AR1356" s="55"/>
      <c r="AS1356" s="55"/>
      <c r="AT1356" s="55"/>
      <c r="AU1356" s="55"/>
      <c r="AV1356" s="55"/>
      <c r="AW1356" s="55"/>
      <c r="AX1356" s="55"/>
      <c r="AY1356" s="55"/>
      <c r="AZ1356" s="55"/>
      <c r="BA1356" s="55"/>
      <c r="BB1356" s="55"/>
      <c r="BC1356" s="55"/>
      <c r="BD1356" s="55"/>
      <c r="BE1356" s="55"/>
      <c r="BF1356" s="55"/>
      <c r="BG1356" s="55"/>
      <c r="BH1356" s="55"/>
      <c r="BI1356" s="55"/>
      <c r="BJ1356" s="55"/>
      <c r="BK1356" s="55"/>
      <c r="BL1356" s="55"/>
      <c r="BM1356" s="55"/>
      <c r="BN1356" s="55"/>
      <c r="BO1356" s="55"/>
      <c r="BP1356" s="55"/>
      <c r="BQ1356" s="55"/>
      <c r="BR1356" s="55"/>
    </row>
    <row r="1357" spans="3:70" x14ac:dyDescent="0.4">
      <c r="C1357" s="55"/>
      <c r="D1357" s="55"/>
      <c r="E1357" s="55"/>
      <c r="F1357" s="55"/>
      <c r="G1357" s="55"/>
      <c r="H1357" s="55"/>
      <c r="I1357" s="55"/>
      <c r="J1357" s="55"/>
      <c r="K1357" s="55"/>
      <c r="L1357" s="55"/>
      <c r="M1357" s="55"/>
      <c r="N1357" s="55"/>
      <c r="O1357" s="55"/>
      <c r="P1357" s="55"/>
      <c r="Q1357" s="55"/>
      <c r="R1357" s="55"/>
      <c r="S1357" s="55"/>
      <c r="T1357" s="55"/>
      <c r="U1357" s="55"/>
      <c r="V1357" s="55"/>
      <c r="W1357" s="55"/>
      <c r="X1357" s="55"/>
      <c r="Y1357" s="55"/>
      <c r="Z1357" s="55"/>
      <c r="AA1357" s="55"/>
      <c r="AB1357" s="55"/>
      <c r="AC1357" s="55"/>
      <c r="AD1357" s="55"/>
      <c r="AE1357" s="55"/>
      <c r="AF1357" s="55"/>
      <c r="AG1357" s="55"/>
      <c r="AH1357" s="55"/>
      <c r="AI1357" s="55"/>
      <c r="AJ1357" s="55"/>
      <c r="AK1357" s="55"/>
      <c r="AL1357" s="55"/>
      <c r="AM1357" s="55"/>
      <c r="AN1357" s="55"/>
      <c r="AO1357" s="55"/>
      <c r="AP1357" s="55"/>
      <c r="AQ1357" s="55"/>
      <c r="AR1357" s="55"/>
      <c r="AS1357" s="55"/>
      <c r="AT1357" s="55"/>
      <c r="AU1357" s="55"/>
      <c r="AV1357" s="55"/>
      <c r="AW1357" s="55"/>
      <c r="AX1357" s="55"/>
      <c r="AY1357" s="55"/>
      <c r="AZ1357" s="55"/>
      <c r="BA1357" s="55"/>
      <c r="BB1357" s="55"/>
      <c r="BC1357" s="55"/>
      <c r="BD1357" s="55"/>
      <c r="BE1357" s="55"/>
      <c r="BF1357" s="55"/>
      <c r="BG1357" s="55"/>
      <c r="BH1357" s="55"/>
      <c r="BI1357" s="55"/>
      <c r="BJ1357" s="55"/>
      <c r="BK1357" s="55"/>
      <c r="BL1357" s="55"/>
      <c r="BM1357" s="55"/>
      <c r="BN1357" s="55"/>
      <c r="BO1357" s="55"/>
      <c r="BP1357" s="55"/>
      <c r="BQ1357" s="55"/>
      <c r="BR1357" s="55"/>
    </row>
    <row r="1358" spans="3:70" x14ac:dyDescent="0.4">
      <c r="C1358" s="55"/>
      <c r="D1358" s="55"/>
      <c r="E1358" s="55"/>
      <c r="F1358" s="55"/>
      <c r="G1358" s="55"/>
      <c r="H1358" s="55"/>
      <c r="I1358" s="55"/>
      <c r="J1358" s="55"/>
      <c r="K1358" s="55"/>
      <c r="L1358" s="55"/>
      <c r="M1358" s="55"/>
      <c r="N1358" s="55"/>
      <c r="O1358" s="55"/>
      <c r="P1358" s="55"/>
      <c r="Q1358" s="55"/>
      <c r="R1358" s="55"/>
      <c r="S1358" s="55"/>
      <c r="T1358" s="55"/>
      <c r="U1358" s="55"/>
      <c r="V1358" s="55"/>
      <c r="W1358" s="55"/>
      <c r="X1358" s="55"/>
      <c r="Y1358" s="55"/>
      <c r="Z1358" s="55"/>
      <c r="AA1358" s="55"/>
      <c r="AB1358" s="55"/>
      <c r="AC1358" s="55"/>
      <c r="AD1358" s="55"/>
      <c r="AE1358" s="55"/>
      <c r="AF1358" s="55"/>
      <c r="AG1358" s="55"/>
      <c r="AH1358" s="55"/>
      <c r="AI1358" s="55"/>
      <c r="AJ1358" s="55"/>
      <c r="AK1358" s="55"/>
      <c r="AL1358" s="55"/>
      <c r="AM1358" s="55"/>
      <c r="AN1358" s="55"/>
      <c r="AO1358" s="55"/>
      <c r="AP1358" s="55"/>
      <c r="AQ1358" s="55"/>
      <c r="AR1358" s="55"/>
      <c r="AS1358" s="55"/>
      <c r="AT1358" s="55"/>
      <c r="AU1358" s="55"/>
      <c r="AV1358" s="55"/>
      <c r="AW1358" s="55"/>
      <c r="AX1358" s="55"/>
      <c r="AY1358" s="55"/>
      <c r="AZ1358" s="55"/>
      <c r="BA1358" s="55"/>
      <c r="BB1358" s="55"/>
      <c r="BC1358" s="55"/>
      <c r="BD1358" s="55"/>
      <c r="BE1358" s="55"/>
      <c r="BF1358" s="55"/>
      <c r="BG1358" s="55"/>
      <c r="BH1358" s="55"/>
      <c r="BI1358" s="55"/>
      <c r="BJ1358" s="55"/>
      <c r="BK1358" s="55"/>
      <c r="BL1358" s="55"/>
      <c r="BM1358" s="55"/>
      <c r="BN1358" s="55"/>
      <c r="BO1358" s="55"/>
      <c r="BP1358" s="55"/>
      <c r="BQ1358" s="55"/>
      <c r="BR1358" s="55"/>
    </row>
    <row r="1359" spans="3:70" x14ac:dyDescent="0.4">
      <c r="C1359" s="55"/>
      <c r="D1359" s="55"/>
      <c r="E1359" s="55"/>
      <c r="F1359" s="55"/>
      <c r="G1359" s="55"/>
      <c r="H1359" s="55"/>
      <c r="I1359" s="55"/>
      <c r="J1359" s="55"/>
      <c r="K1359" s="55"/>
      <c r="L1359" s="55"/>
      <c r="M1359" s="55"/>
      <c r="N1359" s="55"/>
      <c r="O1359" s="55"/>
      <c r="P1359" s="55"/>
      <c r="Q1359" s="55"/>
      <c r="R1359" s="55"/>
      <c r="S1359" s="55"/>
      <c r="T1359" s="55"/>
      <c r="U1359" s="55"/>
      <c r="V1359" s="55"/>
      <c r="W1359" s="55"/>
      <c r="X1359" s="55"/>
      <c r="Y1359" s="55"/>
      <c r="Z1359" s="55"/>
      <c r="AA1359" s="55"/>
      <c r="AB1359" s="55"/>
      <c r="AC1359" s="55"/>
      <c r="AD1359" s="55"/>
      <c r="AE1359" s="55"/>
      <c r="AF1359" s="55"/>
      <c r="AG1359" s="55"/>
      <c r="AH1359" s="55"/>
      <c r="AI1359" s="55"/>
      <c r="AJ1359" s="55"/>
      <c r="AK1359" s="55"/>
      <c r="AL1359" s="55"/>
      <c r="AM1359" s="55"/>
      <c r="AN1359" s="55"/>
      <c r="AO1359" s="55"/>
      <c r="AP1359" s="55"/>
      <c r="AQ1359" s="55"/>
      <c r="AR1359" s="55"/>
      <c r="AS1359" s="55"/>
      <c r="AT1359" s="55"/>
      <c r="AU1359" s="55"/>
      <c r="AV1359" s="55"/>
      <c r="AW1359" s="55"/>
      <c r="AX1359" s="55"/>
      <c r="AY1359" s="55"/>
      <c r="AZ1359" s="55"/>
      <c r="BA1359" s="55"/>
      <c r="BB1359" s="55"/>
      <c r="BC1359" s="55"/>
      <c r="BD1359" s="55"/>
      <c r="BE1359" s="55"/>
      <c r="BF1359" s="55"/>
      <c r="BG1359" s="55"/>
      <c r="BH1359" s="55"/>
      <c r="BI1359" s="55"/>
      <c r="BJ1359" s="55"/>
      <c r="BK1359" s="55"/>
      <c r="BL1359" s="55"/>
      <c r="BM1359" s="55"/>
      <c r="BN1359" s="55"/>
      <c r="BO1359" s="55"/>
      <c r="BP1359" s="55"/>
      <c r="BQ1359" s="55"/>
      <c r="BR1359" s="55"/>
    </row>
    <row r="1360" spans="3:70" x14ac:dyDescent="0.4">
      <c r="C1360" s="55"/>
      <c r="D1360" s="55"/>
      <c r="E1360" s="55"/>
      <c r="F1360" s="55"/>
      <c r="G1360" s="55"/>
      <c r="H1360" s="55"/>
      <c r="I1360" s="55"/>
      <c r="J1360" s="55"/>
      <c r="K1360" s="55"/>
      <c r="L1360" s="55"/>
      <c r="M1360" s="55"/>
      <c r="N1360" s="55"/>
      <c r="O1360" s="55"/>
      <c r="P1360" s="55"/>
      <c r="Q1360" s="55"/>
      <c r="R1360" s="55"/>
      <c r="S1360" s="55"/>
      <c r="T1360" s="55"/>
      <c r="U1360" s="55"/>
      <c r="V1360" s="55"/>
      <c r="W1360" s="55"/>
      <c r="X1360" s="55"/>
      <c r="Y1360" s="55"/>
      <c r="Z1360" s="55"/>
      <c r="AA1360" s="55"/>
      <c r="AB1360" s="55"/>
      <c r="AC1360" s="55"/>
      <c r="AD1360" s="55"/>
      <c r="AE1360" s="55"/>
      <c r="AF1360" s="55"/>
      <c r="AG1360" s="55"/>
      <c r="AH1360" s="55"/>
      <c r="AI1360" s="55"/>
      <c r="AJ1360" s="55"/>
      <c r="AK1360" s="55"/>
      <c r="AL1360" s="55"/>
      <c r="AM1360" s="55"/>
      <c r="AN1360" s="55"/>
      <c r="AO1360" s="55"/>
      <c r="AP1360" s="55"/>
      <c r="AQ1360" s="55"/>
      <c r="AR1360" s="55"/>
      <c r="AS1360" s="55"/>
      <c r="AT1360" s="55"/>
      <c r="AU1360" s="55"/>
      <c r="AV1360" s="55"/>
      <c r="AW1360" s="55"/>
      <c r="AX1360" s="55"/>
      <c r="AY1360" s="55"/>
      <c r="AZ1360" s="55"/>
      <c r="BA1360" s="55"/>
      <c r="BB1360" s="55"/>
      <c r="BC1360" s="55"/>
      <c r="BD1360" s="55"/>
      <c r="BE1360" s="55"/>
      <c r="BF1360" s="55"/>
      <c r="BG1360" s="55"/>
      <c r="BH1360" s="55"/>
      <c r="BI1360" s="55"/>
      <c r="BJ1360" s="55"/>
      <c r="BK1360" s="55"/>
      <c r="BL1360" s="55"/>
      <c r="BM1360" s="55"/>
      <c r="BN1360" s="55"/>
      <c r="BO1360" s="55"/>
      <c r="BP1360" s="55"/>
      <c r="BQ1360" s="55"/>
      <c r="BR1360" s="55"/>
    </row>
    <row r="1361" spans="3:70" x14ac:dyDescent="0.4">
      <c r="C1361" s="55"/>
      <c r="D1361" s="55"/>
      <c r="E1361" s="55"/>
      <c r="F1361" s="55"/>
      <c r="G1361" s="55"/>
      <c r="H1361" s="55"/>
      <c r="I1361" s="55"/>
      <c r="J1361" s="55"/>
      <c r="K1361" s="55"/>
      <c r="L1361" s="55"/>
      <c r="M1361" s="55"/>
      <c r="N1361" s="55"/>
      <c r="O1361" s="55"/>
      <c r="P1361" s="55"/>
      <c r="Q1361" s="55"/>
      <c r="R1361" s="55"/>
      <c r="S1361" s="55"/>
      <c r="T1361" s="55"/>
      <c r="U1361" s="55"/>
      <c r="V1361" s="55"/>
      <c r="W1361" s="55"/>
      <c r="X1361" s="55"/>
      <c r="Y1361" s="55"/>
      <c r="Z1361" s="55"/>
      <c r="AA1361" s="55"/>
      <c r="AB1361" s="55"/>
      <c r="AC1361" s="55"/>
      <c r="AD1361" s="55"/>
      <c r="AE1361" s="55"/>
      <c r="AF1361" s="55"/>
      <c r="AG1361" s="55"/>
      <c r="AH1361" s="55"/>
      <c r="AI1361" s="55"/>
      <c r="AJ1361" s="55"/>
      <c r="AK1361" s="55"/>
      <c r="AL1361" s="55"/>
      <c r="AM1361" s="55"/>
      <c r="AN1361" s="55"/>
      <c r="AO1361" s="55"/>
      <c r="AP1361" s="55"/>
      <c r="AQ1361" s="55"/>
      <c r="AR1361" s="55"/>
      <c r="AS1361" s="55"/>
      <c r="AT1361" s="55"/>
      <c r="AU1361" s="55"/>
      <c r="AV1361" s="55"/>
      <c r="AW1361" s="55"/>
      <c r="AX1361" s="55"/>
      <c r="AY1361" s="55"/>
      <c r="AZ1361" s="55"/>
      <c r="BA1361" s="55"/>
      <c r="BB1361" s="55"/>
      <c r="BC1361" s="55"/>
      <c r="BD1361" s="55"/>
      <c r="BE1361" s="55"/>
      <c r="BF1361" s="55"/>
      <c r="BG1361" s="55"/>
      <c r="BH1361" s="55"/>
      <c r="BI1361" s="55"/>
      <c r="BJ1361" s="55"/>
      <c r="BK1361" s="55"/>
      <c r="BL1361" s="55"/>
      <c r="BM1361" s="55"/>
      <c r="BN1361" s="55"/>
      <c r="BO1361" s="55"/>
      <c r="BP1361" s="55"/>
      <c r="BQ1361" s="55"/>
      <c r="BR1361" s="55"/>
    </row>
    <row r="1362" spans="3:70" x14ac:dyDescent="0.4">
      <c r="C1362" s="55"/>
      <c r="D1362" s="55"/>
      <c r="E1362" s="55"/>
      <c r="F1362" s="55"/>
      <c r="G1362" s="55"/>
      <c r="H1362" s="55"/>
      <c r="I1362" s="55"/>
      <c r="J1362" s="55"/>
      <c r="K1362" s="55"/>
      <c r="L1362" s="55"/>
      <c r="M1362" s="55"/>
      <c r="N1362" s="55"/>
      <c r="O1362" s="55"/>
      <c r="P1362" s="55"/>
      <c r="Q1362" s="55"/>
      <c r="R1362" s="55"/>
      <c r="S1362" s="55"/>
      <c r="T1362" s="55"/>
      <c r="U1362" s="55"/>
      <c r="V1362" s="55"/>
      <c r="W1362" s="55"/>
      <c r="X1362" s="55"/>
      <c r="Y1362" s="55"/>
      <c r="Z1362" s="55"/>
      <c r="AA1362" s="55"/>
      <c r="AB1362" s="55"/>
      <c r="AC1362" s="55"/>
      <c r="AD1362" s="55"/>
      <c r="AE1362" s="55"/>
      <c r="AF1362" s="55"/>
      <c r="AG1362" s="55"/>
      <c r="AH1362" s="55"/>
      <c r="AI1362" s="55"/>
      <c r="AJ1362" s="55"/>
      <c r="AK1362" s="55"/>
      <c r="AL1362" s="55"/>
      <c r="AM1362" s="55"/>
      <c r="AN1362" s="55"/>
      <c r="AO1362" s="55"/>
      <c r="AP1362" s="55"/>
      <c r="AQ1362" s="55"/>
      <c r="AR1362" s="55"/>
      <c r="AS1362" s="55"/>
      <c r="AT1362" s="55"/>
      <c r="AU1362" s="55"/>
      <c r="AV1362" s="55"/>
      <c r="AW1362" s="55"/>
      <c r="AX1362" s="55"/>
      <c r="AY1362" s="55"/>
      <c r="AZ1362" s="55"/>
      <c r="BA1362" s="55"/>
      <c r="BB1362" s="55"/>
      <c r="BC1362" s="55"/>
      <c r="BD1362" s="55"/>
      <c r="BE1362" s="55"/>
      <c r="BF1362" s="55"/>
      <c r="BG1362" s="55"/>
      <c r="BH1362" s="55"/>
      <c r="BI1362" s="55"/>
      <c r="BJ1362" s="55"/>
      <c r="BK1362" s="55"/>
      <c r="BL1362" s="55"/>
      <c r="BM1362" s="55"/>
      <c r="BN1362" s="55"/>
      <c r="BO1362" s="55"/>
      <c r="BP1362" s="55"/>
      <c r="BQ1362" s="55"/>
      <c r="BR1362" s="55"/>
    </row>
    <row r="1363" spans="3:70" x14ac:dyDescent="0.4">
      <c r="C1363" s="55"/>
      <c r="D1363" s="55"/>
      <c r="E1363" s="55"/>
      <c r="F1363" s="55"/>
      <c r="G1363" s="55"/>
      <c r="H1363" s="55"/>
      <c r="I1363" s="55"/>
      <c r="J1363" s="55"/>
      <c r="K1363" s="55"/>
      <c r="L1363" s="55"/>
      <c r="M1363" s="55"/>
      <c r="N1363" s="55"/>
      <c r="O1363" s="55"/>
      <c r="P1363" s="55"/>
      <c r="Q1363" s="55"/>
      <c r="R1363" s="55"/>
      <c r="S1363" s="55"/>
      <c r="T1363" s="55"/>
      <c r="U1363" s="55"/>
      <c r="V1363" s="55"/>
      <c r="W1363" s="55"/>
      <c r="X1363" s="55"/>
      <c r="Y1363" s="55"/>
      <c r="Z1363" s="55"/>
      <c r="AA1363" s="55"/>
      <c r="AB1363" s="55"/>
      <c r="AC1363" s="55"/>
      <c r="AD1363" s="55"/>
      <c r="AE1363" s="55"/>
      <c r="AF1363" s="55"/>
      <c r="AG1363" s="55"/>
      <c r="AH1363" s="55"/>
      <c r="AI1363" s="55"/>
      <c r="AJ1363" s="55"/>
      <c r="AK1363" s="55"/>
      <c r="AL1363" s="55"/>
      <c r="AM1363" s="55"/>
      <c r="AN1363" s="55"/>
      <c r="AO1363" s="55"/>
      <c r="AP1363" s="55"/>
      <c r="AQ1363" s="55"/>
      <c r="AR1363" s="55"/>
      <c r="AS1363" s="55"/>
      <c r="AT1363" s="55"/>
      <c r="AU1363" s="55"/>
      <c r="AV1363" s="55"/>
      <c r="AW1363" s="55"/>
      <c r="AX1363" s="55"/>
      <c r="AY1363" s="55"/>
      <c r="AZ1363" s="55"/>
      <c r="BA1363" s="55"/>
      <c r="BB1363" s="55"/>
      <c r="BC1363" s="55"/>
      <c r="BD1363" s="55"/>
      <c r="BE1363" s="55"/>
      <c r="BF1363" s="55"/>
      <c r="BG1363" s="55"/>
      <c r="BH1363" s="55"/>
      <c r="BI1363" s="55"/>
      <c r="BJ1363" s="55"/>
      <c r="BK1363" s="55"/>
      <c r="BL1363" s="55"/>
      <c r="BM1363" s="55"/>
      <c r="BN1363" s="55"/>
      <c r="BO1363" s="55"/>
      <c r="BP1363" s="55"/>
      <c r="BQ1363" s="55"/>
      <c r="BR1363" s="55"/>
    </row>
    <row r="1364" spans="3:70" x14ac:dyDescent="0.4">
      <c r="C1364" s="55"/>
      <c r="D1364" s="55"/>
      <c r="E1364" s="55"/>
      <c r="F1364" s="55"/>
      <c r="G1364" s="55"/>
      <c r="H1364" s="55"/>
      <c r="I1364" s="55"/>
      <c r="J1364" s="55"/>
      <c r="K1364" s="55"/>
      <c r="L1364" s="55"/>
      <c r="M1364" s="55"/>
      <c r="N1364" s="55"/>
      <c r="O1364" s="55"/>
      <c r="P1364" s="55"/>
      <c r="Q1364" s="55"/>
      <c r="R1364" s="55"/>
      <c r="S1364" s="55"/>
      <c r="T1364" s="55"/>
      <c r="U1364" s="55"/>
      <c r="V1364" s="55"/>
      <c r="W1364" s="55"/>
      <c r="X1364" s="55"/>
      <c r="Y1364" s="55"/>
      <c r="Z1364" s="55"/>
      <c r="AA1364" s="55"/>
      <c r="AB1364" s="55"/>
      <c r="AC1364" s="55"/>
      <c r="AD1364" s="55"/>
      <c r="AE1364" s="55"/>
      <c r="AF1364" s="55"/>
      <c r="AG1364" s="55"/>
      <c r="AH1364" s="55"/>
      <c r="AI1364" s="55"/>
      <c r="AJ1364" s="55"/>
      <c r="AK1364" s="55"/>
      <c r="AL1364" s="55"/>
      <c r="AM1364" s="55"/>
      <c r="AN1364" s="55"/>
      <c r="AO1364" s="55"/>
      <c r="AP1364" s="55"/>
      <c r="AQ1364" s="55"/>
      <c r="AR1364" s="55"/>
      <c r="AS1364" s="55"/>
      <c r="AT1364" s="55"/>
      <c r="AU1364" s="55"/>
      <c r="AV1364" s="55"/>
      <c r="AW1364" s="55"/>
      <c r="AX1364" s="55"/>
      <c r="AY1364" s="55"/>
      <c r="AZ1364" s="55"/>
      <c r="BA1364" s="55"/>
      <c r="BB1364" s="55"/>
      <c r="BC1364" s="55"/>
      <c r="BD1364" s="55"/>
      <c r="BE1364" s="55"/>
      <c r="BF1364" s="55"/>
      <c r="BG1364" s="55"/>
      <c r="BH1364" s="55"/>
      <c r="BI1364" s="55"/>
      <c r="BJ1364" s="55"/>
      <c r="BK1364" s="55"/>
      <c r="BL1364" s="55"/>
      <c r="BM1364" s="55"/>
      <c r="BN1364" s="55"/>
      <c r="BO1364" s="55"/>
      <c r="BP1364" s="55"/>
      <c r="BQ1364" s="55"/>
      <c r="BR1364" s="55"/>
    </row>
    <row r="1365" spans="3:70" x14ac:dyDescent="0.4">
      <c r="C1365" s="55"/>
      <c r="D1365" s="55"/>
      <c r="E1365" s="55"/>
      <c r="F1365" s="55"/>
      <c r="G1365" s="55"/>
      <c r="H1365" s="55"/>
      <c r="I1365" s="55"/>
      <c r="J1365" s="55"/>
      <c r="K1365" s="55"/>
      <c r="L1365" s="55"/>
      <c r="M1365" s="55"/>
      <c r="N1365" s="55"/>
      <c r="O1365" s="55"/>
      <c r="P1365" s="55"/>
      <c r="Q1365" s="55"/>
      <c r="R1365" s="55"/>
      <c r="S1365" s="55"/>
      <c r="T1365" s="55"/>
      <c r="U1365" s="55"/>
      <c r="V1365" s="55"/>
      <c r="W1365" s="55"/>
      <c r="X1365" s="55"/>
      <c r="Y1365" s="55"/>
      <c r="Z1365" s="55"/>
      <c r="AA1365" s="55"/>
      <c r="AB1365" s="55"/>
      <c r="AC1365" s="55"/>
      <c r="AD1365" s="55"/>
      <c r="AE1365" s="55"/>
      <c r="AF1365" s="55"/>
      <c r="AG1365" s="55"/>
      <c r="AH1365" s="55"/>
      <c r="AI1365" s="55"/>
      <c r="AJ1365" s="55"/>
      <c r="AK1365" s="55"/>
      <c r="AL1365" s="55"/>
      <c r="AM1365" s="55"/>
      <c r="AN1365" s="55"/>
      <c r="AO1365" s="55"/>
      <c r="AP1365" s="55"/>
      <c r="AQ1365" s="55"/>
      <c r="AR1365" s="55"/>
      <c r="AS1365" s="55"/>
      <c r="AT1365" s="55"/>
      <c r="AU1365" s="55"/>
      <c r="AV1365" s="55"/>
      <c r="AW1365" s="55"/>
      <c r="AX1365" s="55"/>
      <c r="AY1365" s="55"/>
      <c r="AZ1365" s="55"/>
      <c r="BA1365" s="55"/>
      <c r="BB1365" s="55"/>
      <c r="BC1365" s="55"/>
      <c r="BD1365" s="55"/>
      <c r="BE1365" s="55"/>
      <c r="BF1365" s="55"/>
      <c r="BG1365" s="55"/>
      <c r="BH1365" s="55"/>
      <c r="BI1365" s="55"/>
      <c r="BJ1365" s="55"/>
      <c r="BK1365" s="55"/>
      <c r="BL1365" s="55"/>
      <c r="BM1365" s="55"/>
      <c r="BN1365" s="55"/>
      <c r="BO1365" s="55"/>
      <c r="BP1365" s="55"/>
      <c r="BQ1365" s="55"/>
      <c r="BR1365" s="55"/>
    </row>
    <row r="1366" spans="3:70" x14ac:dyDescent="0.4">
      <c r="C1366" s="55"/>
      <c r="D1366" s="55"/>
      <c r="E1366" s="55"/>
      <c r="F1366" s="55"/>
      <c r="G1366" s="55"/>
      <c r="H1366" s="55"/>
      <c r="I1366" s="55"/>
      <c r="J1366" s="55"/>
      <c r="K1366" s="55"/>
      <c r="L1366" s="55"/>
      <c r="M1366" s="55"/>
      <c r="N1366" s="55"/>
      <c r="O1366" s="55"/>
      <c r="P1366" s="55"/>
      <c r="Q1366" s="55"/>
      <c r="R1366" s="55"/>
      <c r="S1366" s="55"/>
      <c r="T1366" s="55"/>
      <c r="U1366" s="55"/>
      <c r="V1366" s="55"/>
      <c r="W1366" s="55"/>
      <c r="X1366" s="55"/>
      <c r="Y1366" s="55"/>
      <c r="Z1366" s="55"/>
      <c r="AA1366" s="55"/>
      <c r="AB1366" s="55"/>
      <c r="AC1366" s="55"/>
      <c r="AD1366" s="55"/>
      <c r="AE1366" s="55"/>
      <c r="AF1366" s="55"/>
      <c r="AG1366" s="55"/>
      <c r="AH1366" s="55"/>
      <c r="AI1366" s="55"/>
      <c r="AJ1366" s="55"/>
      <c r="AK1366" s="55"/>
      <c r="AL1366" s="55"/>
      <c r="AM1366" s="55"/>
      <c r="AN1366" s="55"/>
      <c r="AO1366" s="55"/>
      <c r="AP1366" s="55"/>
      <c r="AQ1366" s="55"/>
      <c r="AR1366" s="55"/>
      <c r="AS1366" s="55"/>
      <c r="AT1366" s="55"/>
      <c r="AU1366" s="55"/>
      <c r="AV1366" s="55"/>
      <c r="AW1366" s="55"/>
      <c r="AX1366" s="55"/>
      <c r="AY1366" s="55"/>
      <c r="AZ1366" s="55"/>
      <c r="BA1366" s="55"/>
      <c r="BB1366" s="55"/>
      <c r="BC1366" s="55"/>
      <c r="BD1366" s="55"/>
      <c r="BE1366" s="55"/>
      <c r="BF1366" s="55"/>
      <c r="BG1366" s="55"/>
      <c r="BH1366" s="55"/>
      <c r="BI1366" s="55"/>
      <c r="BJ1366" s="55"/>
      <c r="BK1366" s="55"/>
      <c r="BL1366" s="55"/>
      <c r="BM1366" s="55"/>
      <c r="BN1366" s="55"/>
      <c r="BO1366" s="55"/>
      <c r="BP1366" s="55"/>
      <c r="BQ1366" s="55"/>
      <c r="BR1366" s="55"/>
    </row>
    <row r="1367" spans="3:70" x14ac:dyDescent="0.4">
      <c r="C1367" s="55"/>
      <c r="D1367" s="55"/>
      <c r="E1367" s="55"/>
      <c r="F1367" s="55"/>
      <c r="G1367" s="55"/>
      <c r="H1367" s="55"/>
      <c r="I1367" s="55"/>
      <c r="J1367" s="55"/>
      <c r="K1367" s="55"/>
      <c r="L1367" s="55"/>
      <c r="M1367" s="55"/>
      <c r="N1367" s="55"/>
      <c r="O1367" s="55"/>
      <c r="P1367" s="55"/>
      <c r="Q1367" s="55"/>
      <c r="R1367" s="55"/>
      <c r="S1367" s="55"/>
      <c r="T1367" s="55"/>
      <c r="U1367" s="55"/>
      <c r="V1367" s="55"/>
      <c r="W1367" s="55"/>
      <c r="X1367" s="55"/>
      <c r="Y1367" s="55"/>
      <c r="Z1367" s="55"/>
      <c r="AA1367" s="55"/>
      <c r="AB1367" s="55"/>
      <c r="AC1367" s="55"/>
      <c r="AD1367" s="55"/>
      <c r="AE1367" s="55"/>
      <c r="AF1367" s="55"/>
      <c r="AG1367" s="55"/>
      <c r="AH1367" s="55"/>
      <c r="AI1367" s="55"/>
      <c r="AJ1367" s="55"/>
      <c r="AK1367" s="55"/>
      <c r="AL1367" s="55"/>
      <c r="AM1367" s="55"/>
      <c r="AN1367" s="55"/>
      <c r="AO1367" s="55"/>
      <c r="AP1367" s="55"/>
      <c r="AQ1367" s="55"/>
      <c r="AR1367" s="55"/>
      <c r="AS1367" s="55"/>
      <c r="AT1367" s="55"/>
      <c r="AU1367" s="55"/>
      <c r="AV1367" s="55"/>
      <c r="AW1367" s="55"/>
      <c r="AX1367" s="55"/>
      <c r="AY1367" s="55"/>
      <c r="AZ1367" s="55"/>
      <c r="BA1367" s="55"/>
      <c r="BB1367" s="55"/>
      <c r="BC1367" s="55"/>
      <c r="BD1367" s="55"/>
      <c r="BE1367" s="55"/>
      <c r="BF1367" s="55"/>
      <c r="BG1367" s="55"/>
      <c r="BH1367" s="55"/>
      <c r="BI1367" s="55"/>
      <c r="BJ1367" s="55"/>
      <c r="BK1367" s="55"/>
      <c r="BL1367" s="55"/>
      <c r="BM1367" s="55"/>
      <c r="BN1367" s="55"/>
      <c r="BO1367" s="55"/>
      <c r="BP1367" s="55"/>
      <c r="BQ1367" s="55"/>
      <c r="BR1367" s="55"/>
    </row>
    <row r="1368" spans="3:70" x14ac:dyDescent="0.4">
      <c r="C1368" s="55"/>
      <c r="D1368" s="55"/>
      <c r="E1368" s="55"/>
      <c r="F1368" s="55"/>
      <c r="G1368" s="55"/>
      <c r="H1368" s="55"/>
      <c r="I1368" s="55"/>
      <c r="J1368" s="55"/>
      <c r="K1368" s="55"/>
      <c r="L1368" s="55"/>
      <c r="M1368" s="55"/>
      <c r="N1368" s="55"/>
      <c r="O1368" s="55"/>
      <c r="P1368" s="55"/>
      <c r="Q1368" s="55"/>
      <c r="R1368" s="55"/>
      <c r="S1368" s="55"/>
      <c r="T1368" s="55"/>
      <c r="U1368" s="55"/>
      <c r="V1368" s="55"/>
      <c r="W1368" s="55"/>
      <c r="X1368" s="55"/>
      <c r="Y1368" s="55"/>
      <c r="Z1368" s="55"/>
      <c r="AA1368" s="55"/>
      <c r="AB1368" s="55"/>
      <c r="AC1368" s="55"/>
      <c r="AD1368" s="55"/>
      <c r="AE1368" s="55"/>
      <c r="AF1368" s="55"/>
      <c r="AG1368" s="55"/>
      <c r="AH1368" s="55"/>
      <c r="AI1368" s="55"/>
      <c r="AJ1368" s="55"/>
      <c r="AK1368" s="55"/>
      <c r="AL1368" s="55"/>
      <c r="AM1368" s="55"/>
      <c r="AN1368" s="55"/>
      <c r="AO1368" s="55"/>
      <c r="AP1368" s="55"/>
      <c r="AQ1368" s="55"/>
      <c r="AR1368" s="55"/>
      <c r="AS1368" s="55"/>
      <c r="AT1368" s="55"/>
      <c r="AU1368" s="55"/>
      <c r="AV1368" s="55"/>
      <c r="AW1368" s="55"/>
      <c r="AX1368" s="55"/>
      <c r="AY1368" s="55"/>
      <c r="AZ1368" s="55"/>
      <c r="BA1368" s="55"/>
      <c r="BB1368" s="55"/>
      <c r="BC1368" s="55"/>
      <c r="BD1368" s="55"/>
      <c r="BE1368" s="55"/>
      <c r="BF1368" s="55"/>
      <c r="BG1368" s="55"/>
      <c r="BH1368" s="55"/>
      <c r="BI1368" s="55"/>
      <c r="BJ1368" s="55"/>
      <c r="BK1368" s="55"/>
      <c r="BL1368" s="55"/>
      <c r="BM1368" s="55"/>
      <c r="BN1368" s="55"/>
      <c r="BO1368" s="55"/>
      <c r="BP1368" s="55"/>
      <c r="BQ1368" s="55"/>
      <c r="BR1368" s="55"/>
    </row>
    <row r="1369" spans="3:70" x14ac:dyDescent="0.4">
      <c r="C1369" s="55"/>
      <c r="D1369" s="55"/>
      <c r="E1369" s="55"/>
      <c r="F1369" s="55"/>
      <c r="G1369" s="55"/>
      <c r="H1369" s="55"/>
      <c r="I1369" s="55"/>
      <c r="J1369" s="55"/>
      <c r="K1369" s="55"/>
      <c r="L1369" s="55"/>
      <c r="M1369" s="55"/>
      <c r="N1369" s="55"/>
      <c r="O1369" s="55"/>
      <c r="P1369" s="55"/>
      <c r="Q1369" s="55"/>
      <c r="R1369" s="55"/>
      <c r="S1369" s="55"/>
      <c r="T1369" s="55"/>
      <c r="U1369" s="55"/>
      <c r="V1369" s="55"/>
      <c r="W1369" s="55"/>
      <c r="X1369" s="55"/>
      <c r="Y1369" s="55"/>
      <c r="Z1369" s="55"/>
      <c r="AA1369" s="55"/>
      <c r="AB1369" s="55"/>
      <c r="AC1369" s="55"/>
      <c r="AD1369" s="55"/>
      <c r="AE1369" s="55"/>
      <c r="AF1369" s="55"/>
      <c r="AG1369" s="55"/>
      <c r="AH1369" s="55"/>
      <c r="AI1369" s="55"/>
      <c r="AJ1369" s="55"/>
      <c r="AK1369" s="55"/>
      <c r="AL1369" s="55"/>
      <c r="AM1369" s="55"/>
      <c r="AN1369" s="55"/>
      <c r="AO1369" s="55"/>
      <c r="AP1369" s="55"/>
      <c r="AQ1369" s="55"/>
      <c r="AR1369" s="55"/>
      <c r="AS1369" s="55"/>
      <c r="AT1369" s="55"/>
      <c r="AU1369" s="55"/>
      <c r="AV1369" s="55"/>
      <c r="AW1369" s="55"/>
      <c r="AX1369" s="55"/>
      <c r="AY1369" s="55"/>
      <c r="AZ1369" s="55"/>
      <c r="BA1369" s="55"/>
      <c r="BB1369" s="55"/>
      <c r="BC1369" s="55"/>
      <c r="BD1369" s="55"/>
      <c r="BE1369" s="55"/>
      <c r="BF1369" s="55"/>
      <c r="BG1369" s="55"/>
      <c r="BH1369" s="55"/>
      <c r="BI1369" s="55"/>
      <c r="BJ1369" s="55"/>
      <c r="BK1369" s="55"/>
      <c r="BL1369" s="55"/>
      <c r="BM1369" s="55"/>
      <c r="BN1369" s="55"/>
      <c r="BO1369" s="55"/>
      <c r="BP1369" s="55"/>
      <c r="BQ1369" s="55"/>
      <c r="BR1369" s="55"/>
    </row>
    <row r="1370" spans="3:70" x14ac:dyDescent="0.4">
      <c r="C1370" s="55"/>
      <c r="D1370" s="55"/>
      <c r="E1370" s="55"/>
      <c r="F1370" s="55"/>
      <c r="G1370" s="55"/>
      <c r="H1370" s="55"/>
      <c r="I1370" s="55"/>
      <c r="J1370" s="55"/>
      <c r="K1370" s="55"/>
      <c r="L1370" s="55"/>
      <c r="M1370" s="55"/>
      <c r="N1370" s="55"/>
      <c r="O1370" s="55"/>
      <c r="P1370" s="55"/>
      <c r="Q1370" s="55"/>
      <c r="R1370" s="55"/>
      <c r="S1370" s="55"/>
      <c r="T1370" s="55"/>
      <c r="U1370" s="55"/>
      <c r="V1370" s="55"/>
      <c r="W1370" s="55"/>
      <c r="X1370" s="55"/>
      <c r="Y1370" s="55"/>
      <c r="Z1370" s="55"/>
      <c r="AA1370" s="55"/>
      <c r="AB1370" s="55"/>
      <c r="AC1370" s="55"/>
      <c r="AD1370" s="55"/>
      <c r="AE1370" s="55"/>
      <c r="AF1370" s="55"/>
      <c r="AG1370" s="55"/>
      <c r="AH1370" s="55"/>
      <c r="AI1370" s="55"/>
      <c r="AJ1370" s="55"/>
      <c r="AK1370" s="55"/>
      <c r="AL1370" s="55"/>
      <c r="AM1370" s="55"/>
      <c r="AN1370" s="55"/>
      <c r="AO1370" s="55"/>
      <c r="AP1370" s="55"/>
      <c r="AQ1370" s="55"/>
      <c r="AR1370" s="55"/>
      <c r="AS1370" s="55"/>
      <c r="AT1370" s="55"/>
      <c r="AU1370" s="55"/>
      <c r="AV1370" s="55"/>
      <c r="AW1370" s="55"/>
      <c r="AX1370" s="55"/>
      <c r="AY1370" s="55"/>
      <c r="AZ1370" s="55"/>
      <c r="BA1370" s="55"/>
      <c r="BB1370" s="55"/>
      <c r="BC1370" s="55"/>
      <c r="BD1370" s="55"/>
      <c r="BE1370" s="55"/>
      <c r="BF1370" s="55"/>
      <c r="BG1370" s="55"/>
      <c r="BH1370" s="55"/>
      <c r="BI1370" s="55"/>
      <c r="BJ1370" s="55"/>
      <c r="BK1370" s="55"/>
      <c r="BL1370" s="55"/>
      <c r="BM1370" s="55"/>
      <c r="BN1370" s="55"/>
      <c r="BO1370" s="55"/>
      <c r="BP1370" s="55"/>
      <c r="BQ1370" s="55"/>
      <c r="BR1370" s="55"/>
    </row>
    <row r="1371" spans="3:70" x14ac:dyDescent="0.4">
      <c r="C1371" s="55"/>
      <c r="D1371" s="55"/>
      <c r="E1371" s="55"/>
      <c r="F1371" s="55"/>
      <c r="G1371" s="55"/>
      <c r="H1371" s="55"/>
      <c r="I1371" s="55"/>
      <c r="J1371" s="55"/>
      <c r="K1371" s="55"/>
      <c r="L1371" s="55"/>
      <c r="M1371" s="55"/>
      <c r="N1371" s="55"/>
      <c r="O1371" s="55"/>
      <c r="P1371" s="55"/>
      <c r="Q1371" s="55"/>
      <c r="R1371" s="55"/>
      <c r="S1371" s="55"/>
      <c r="T1371" s="55"/>
      <c r="U1371" s="55"/>
      <c r="V1371" s="55"/>
      <c r="W1371" s="55"/>
      <c r="X1371" s="55"/>
      <c r="Y1371" s="55"/>
      <c r="Z1371" s="55"/>
      <c r="AA1371" s="55"/>
      <c r="AB1371" s="55"/>
      <c r="AC1371" s="55"/>
      <c r="AD1371" s="55"/>
      <c r="AE1371" s="55"/>
      <c r="AF1371" s="55"/>
      <c r="AG1371" s="55"/>
      <c r="AH1371" s="55"/>
      <c r="AI1371" s="55"/>
      <c r="AJ1371" s="55"/>
      <c r="AK1371" s="55"/>
      <c r="AL1371" s="55"/>
      <c r="AM1371" s="55"/>
      <c r="AN1371" s="55"/>
      <c r="AO1371" s="55"/>
      <c r="AP1371" s="55"/>
      <c r="AQ1371" s="55"/>
      <c r="AR1371" s="55"/>
      <c r="AS1371" s="55"/>
      <c r="AT1371" s="55"/>
      <c r="AU1371" s="55"/>
      <c r="AV1371" s="55"/>
      <c r="AW1371" s="55"/>
      <c r="AX1371" s="55"/>
      <c r="AY1371" s="55"/>
      <c r="AZ1371" s="55"/>
      <c r="BA1371" s="55"/>
      <c r="BB1371" s="55"/>
      <c r="BC1371" s="55"/>
      <c r="BD1371" s="55"/>
      <c r="BE1371" s="55"/>
      <c r="BF1371" s="55"/>
      <c r="BG1371" s="55"/>
      <c r="BH1371" s="55"/>
      <c r="BI1371" s="55"/>
      <c r="BJ1371" s="55"/>
      <c r="BK1371" s="55"/>
      <c r="BL1371" s="55"/>
      <c r="BM1371" s="55"/>
      <c r="BN1371" s="55"/>
      <c r="BO1371" s="55"/>
      <c r="BP1371" s="55"/>
      <c r="BQ1371" s="55"/>
      <c r="BR1371" s="55"/>
    </row>
    <row r="1372" spans="3:70" x14ac:dyDescent="0.4">
      <c r="C1372" s="55"/>
      <c r="D1372" s="55"/>
      <c r="E1372" s="55"/>
      <c r="F1372" s="55"/>
      <c r="G1372" s="55"/>
      <c r="H1372" s="55"/>
      <c r="I1372" s="55"/>
      <c r="J1372" s="55"/>
      <c r="K1372" s="55"/>
      <c r="L1372" s="55"/>
      <c r="M1372" s="55"/>
      <c r="N1372" s="55"/>
      <c r="O1372" s="55"/>
      <c r="P1372" s="55"/>
      <c r="Q1372" s="55"/>
      <c r="R1372" s="55"/>
      <c r="S1372" s="55"/>
      <c r="T1372" s="55"/>
      <c r="U1372" s="55"/>
      <c r="V1372" s="55"/>
      <c r="W1372" s="55"/>
      <c r="X1372" s="55"/>
      <c r="Y1372" s="55"/>
      <c r="Z1372" s="55"/>
      <c r="AA1372" s="55"/>
      <c r="AB1372" s="55"/>
      <c r="AC1372" s="55"/>
      <c r="AD1372" s="55"/>
      <c r="AE1372" s="55"/>
      <c r="AF1372" s="55"/>
      <c r="AG1372" s="55"/>
      <c r="AH1372" s="55"/>
      <c r="AI1372" s="55"/>
      <c r="AJ1372" s="55"/>
      <c r="AK1372" s="55"/>
      <c r="AL1372" s="55"/>
      <c r="AM1372" s="55"/>
      <c r="AN1372" s="55"/>
      <c r="AO1372" s="55"/>
      <c r="AP1372" s="55"/>
      <c r="AQ1372" s="55"/>
      <c r="AR1372" s="55"/>
      <c r="AS1372" s="55"/>
      <c r="AT1372" s="55"/>
      <c r="AU1372" s="55"/>
      <c r="AV1372" s="55"/>
      <c r="AW1372" s="55"/>
      <c r="AX1372" s="55"/>
      <c r="AY1372" s="55"/>
      <c r="AZ1372" s="55"/>
      <c r="BA1372" s="55"/>
      <c r="BB1372" s="55"/>
      <c r="BC1372" s="55"/>
      <c r="BD1372" s="55"/>
      <c r="BE1372" s="55"/>
      <c r="BF1372" s="55"/>
      <c r="BG1372" s="55"/>
      <c r="BH1372" s="55"/>
      <c r="BI1372" s="55"/>
      <c r="BJ1372" s="55"/>
      <c r="BK1372" s="55"/>
      <c r="BL1372" s="55"/>
      <c r="BM1372" s="55"/>
      <c r="BN1372" s="55"/>
      <c r="BO1372" s="55"/>
      <c r="BP1372" s="55"/>
      <c r="BQ1372" s="55"/>
      <c r="BR1372" s="55"/>
    </row>
    <row r="1373" spans="3:70" x14ac:dyDescent="0.4">
      <c r="C1373" s="55"/>
      <c r="D1373" s="55"/>
      <c r="E1373" s="55"/>
      <c r="F1373" s="55"/>
      <c r="G1373" s="55"/>
      <c r="H1373" s="55"/>
      <c r="I1373" s="55"/>
      <c r="J1373" s="55"/>
      <c r="K1373" s="55"/>
      <c r="L1373" s="55"/>
      <c r="M1373" s="55"/>
      <c r="N1373" s="55"/>
      <c r="O1373" s="55"/>
      <c r="P1373" s="55"/>
      <c r="Q1373" s="55"/>
      <c r="R1373" s="55"/>
      <c r="S1373" s="55"/>
      <c r="T1373" s="55"/>
      <c r="U1373" s="55"/>
      <c r="V1373" s="55"/>
      <c r="W1373" s="55"/>
      <c r="X1373" s="55"/>
      <c r="Y1373" s="55"/>
      <c r="Z1373" s="55"/>
      <c r="AA1373" s="55"/>
      <c r="AB1373" s="55"/>
      <c r="AC1373" s="55"/>
      <c r="AD1373" s="55"/>
      <c r="AE1373" s="55"/>
      <c r="AF1373" s="55"/>
      <c r="AG1373" s="55"/>
      <c r="AH1373" s="55"/>
      <c r="AI1373" s="55"/>
      <c r="AJ1373" s="55"/>
      <c r="AK1373" s="55"/>
      <c r="AL1373" s="55"/>
      <c r="AM1373" s="55"/>
      <c r="AN1373" s="55"/>
      <c r="AO1373" s="55"/>
      <c r="AP1373" s="55"/>
      <c r="AQ1373" s="55"/>
      <c r="AR1373" s="55"/>
      <c r="AS1373" s="55"/>
      <c r="AT1373" s="55"/>
      <c r="AU1373" s="55"/>
      <c r="AV1373" s="55"/>
      <c r="AW1373" s="55"/>
      <c r="AX1373" s="55"/>
      <c r="AY1373" s="55"/>
      <c r="AZ1373" s="55"/>
      <c r="BA1373" s="55"/>
      <c r="BB1373" s="55"/>
      <c r="BC1373" s="55"/>
      <c r="BD1373" s="55"/>
      <c r="BE1373" s="55"/>
      <c r="BF1373" s="55"/>
      <c r="BG1373" s="55"/>
      <c r="BH1373" s="55"/>
      <c r="BI1373" s="55"/>
      <c r="BJ1373" s="55"/>
      <c r="BK1373" s="55"/>
      <c r="BL1373" s="55"/>
      <c r="BM1373" s="55"/>
      <c r="BN1373" s="55"/>
      <c r="BO1373" s="55"/>
      <c r="BP1373" s="55"/>
      <c r="BQ1373" s="55"/>
      <c r="BR1373" s="55"/>
    </row>
    <row r="1374" spans="3:70" x14ac:dyDescent="0.4">
      <c r="C1374" s="55"/>
      <c r="D1374" s="55"/>
      <c r="E1374" s="55"/>
      <c r="F1374" s="55"/>
      <c r="G1374" s="55"/>
      <c r="H1374" s="55"/>
      <c r="I1374" s="55"/>
      <c r="J1374" s="55"/>
      <c r="K1374" s="55"/>
      <c r="L1374" s="55"/>
      <c r="M1374" s="55"/>
      <c r="N1374" s="55"/>
      <c r="O1374" s="55"/>
      <c r="P1374" s="55"/>
      <c r="Q1374" s="55"/>
      <c r="R1374" s="55"/>
      <c r="S1374" s="55"/>
      <c r="T1374" s="55"/>
      <c r="U1374" s="55"/>
      <c r="V1374" s="55"/>
      <c r="W1374" s="55"/>
      <c r="X1374" s="55"/>
      <c r="Y1374" s="55"/>
      <c r="Z1374" s="55"/>
      <c r="AA1374" s="55"/>
      <c r="AB1374" s="55"/>
      <c r="AC1374" s="55"/>
      <c r="AD1374" s="55"/>
      <c r="AE1374" s="55"/>
      <c r="AF1374" s="55"/>
      <c r="AG1374" s="55"/>
      <c r="AH1374" s="55"/>
      <c r="AI1374" s="55"/>
      <c r="AJ1374" s="55"/>
      <c r="AK1374" s="55"/>
      <c r="AL1374" s="55"/>
      <c r="AM1374" s="55"/>
      <c r="AN1374" s="55"/>
      <c r="AO1374" s="55"/>
      <c r="AP1374" s="55"/>
      <c r="AQ1374" s="55"/>
      <c r="AR1374" s="55"/>
      <c r="AS1374" s="55"/>
      <c r="AT1374" s="55"/>
      <c r="AU1374" s="55"/>
      <c r="AV1374" s="55"/>
      <c r="AW1374" s="55"/>
      <c r="AX1374" s="55"/>
      <c r="AY1374" s="55"/>
      <c r="AZ1374" s="55"/>
      <c r="BA1374" s="55"/>
      <c r="BB1374" s="55"/>
      <c r="BC1374" s="55"/>
      <c r="BD1374" s="55"/>
      <c r="BE1374" s="55"/>
      <c r="BF1374" s="55"/>
      <c r="BG1374" s="55"/>
      <c r="BH1374" s="55"/>
      <c r="BI1374" s="55"/>
      <c r="BJ1374" s="55"/>
      <c r="BK1374" s="55"/>
      <c r="BL1374" s="55"/>
      <c r="BM1374" s="55"/>
      <c r="BN1374" s="55"/>
      <c r="BO1374" s="55"/>
      <c r="BP1374" s="55"/>
      <c r="BQ1374" s="55"/>
      <c r="BR1374" s="55"/>
    </row>
    <row r="1375" spans="3:70" x14ac:dyDescent="0.4">
      <c r="C1375" s="55"/>
      <c r="D1375" s="55"/>
      <c r="E1375" s="55"/>
      <c r="F1375" s="55"/>
      <c r="G1375" s="55"/>
      <c r="H1375" s="55"/>
      <c r="I1375" s="55"/>
      <c r="J1375" s="55"/>
      <c r="K1375" s="55"/>
      <c r="L1375" s="55"/>
      <c r="M1375" s="55"/>
      <c r="N1375" s="55"/>
      <c r="O1375" s="55"/>
      <c r="P1375" s="55"/>
      <c r="Q1375" s="55"/>
      <c r="R1375" s="55"/>
      <c r="S1375" s="55"/>
      <c r="T1375" s="55"/>
      <c r="U1375" s="55"/>
      <c r="V1375" s="55"/>
      <c r="W1375" s="55"/>
      <c r="X1375" s="55"/>
      <c r="Y1375" s="55"/>
      <c r="Z1375" s="55"/>
      <c r="AA1375" s="55"/>
      <c r="AB1375" s="55"/>
      <c r="AC1375" s="55"/>
      <c r="AD1375" s="55"/>
      <c r="AE1375" s="55"/>
      <c r="AF1375" s="55"/>
      <c r="AG1375" s="55"/>
      <c r="AH1375" s="55"/>
      <c r="AI1375" s="55"/>
      <c r="AJ1375" s="55"/>
      <c r="AK1375" s="55"/>
      <c r="AL1375" s="55"/>
      <c r="AM1375" s="55"/>
      <c r="AN1375" s="55"/>
      <c r="AO1375" s="55"/>
      <c r="AP1375" s="55"/>
      <c r="AQ1375" s="55"/>
      <c r="AR1375" s="55"/>
      <c r="AS1375" s="55"/>
      <c r="AT1375" s="55"/>
      <c r="AU1375" s="55"/>
      <c r="AV1375" s="55"/>
      <c r="AW1375" s="55"/>
      <c r="AX1375" s="55"/>
      <c r="AY1375" s="55"/>
      <c r="AZ1375" s="55"/>
      <c r="BA1375" s="55"/>
      <c r="BB1375" s="55"/>
      <c r="BC1375" s="55"/>
      <c r="BD1375" s="55"/>
      <c r="BE1375" s="55"/>
      <c r="BF1375" s="55"/>
      <c r="BG1375" s="55"/>
      <c r="BH1375" s="55"/>
      <c r="BI1375" s="55"/>
      <c r="BJ1375" s="55"/>
      <c r="BK1375" s="55"/>
      <c r="BL1375" s="55"/>
      <c r="BM1375" s="55"/>
      <c r="BN1375" s="55"/>
      <c r="BO1375" s="55"/>
      <c r="BP1375" s="55"/>
      <c r="BQ1375" s="55"/>
      <c r="BR1375" s="55"/>
    </row>
    <row r="1376" spans="3:70" x14ac:dyDescent="0.4">
      <c r="C1376" s="55"/>
      <c r="D1376" s="55"/>
      <c r="E1376" s="55"/>
      <c r="F1376" s="55"/>
      <c r="G1376" s="55"/>
      <c r="H1376" s="55"/>
      <c r="I1376" s="55"/>
      <c r="J1376" s="55"/>
      <c r="K1376" s="55"/>
      <c r="L1376" s="55"/>
      <c r="M1376" s="55"/>
      <c r="N1376" s="55"/>
      <c r="O1376" s="55"/>
      <c r="P1376" s="55"/>
      <c r="Q1376" s="55"/>
      <c r="R1376" s="55"/>
      <c r="S1376" s="55"/>
      <c r="T1376" s="55"/>
      <c r="U1376" s="55"/>
      <c r="V1376" s="55"/>
      <c r="W1376" s="55"/>
      <c r="X1376" s="55"/>
      <c r="Y1376" s="55"/>
      <c r="Z1376" s="55"/>
      <c r="AA1376" s="55"/>
      <c r="AB1376" s="55"/>
      <c r="AC1376" s="55"/>
      <c r="AD1376" s="55"/>
      <c r="AE1376" s="55"/>
      <c r="AF1376" s="55"/>
      <c r="AG1376" s="55"/>
      <c r="AH1376" s="55"/>
      <c r="AI1376" s="55"/>
      <c r="AJ1376" s="55"/>
      <c r="AK1376" s="55"/>
      <c r="AL1376" s="55"/>
      <c r="AM1376" s="55"/>
      <c r="AN1376" s="55"/>
      <c r="AO1376" s="55"/>
      <c r="AP1376" s="55"/>
      <c r="AQ1376" s="55"/>
      <c r="AR1376" s="55"/>
      <c r="AS1376" s="55"/>
      <c r="AT1376" s="55"/>
      <c r="AU1376" s="55"/>
      <c r="AV1376" s="55"/>
      <c r="AW1376" s="55"/>
      <c r="AX1376" s="55"/>
      <c r="AY1376" s="55"/>
      <c r="AZ1376" s="55"/>
      <c r="BA1376" s="55"/>
      <c r="BB1376" s="55"/>
      <c r="BC1376" s="55"/>
      <c r="BD1376" s="55"/>
      <c r="BE1376" s="55"/>
      <c r="BF1376" s="55"/>
      <c r="BG1376" s="55"/>
      <c r="BH1376" s="55"/>
      <c r="BI1376" s="55"/>
      <c r="BJ1376" s="55"/>
      <c r="BK1376" s="55"/>
      <c r="BL1376" s="55"/>
      <c r="BM1376" s="55"/>
      <c r="BN1376" s="55"/>
      <c r="BO1376" s="55"/>
      <c r="BP1376" s="55"/>
      <c r="BQ1376" s="55"/>
      <c r="BR1376" s="55"/>
    </row>
    <row r="1377" spans="3:70" x14ac:dyDescent="0.4">
      <c r="C1377" s="55"/>
      <c r="D1377" s="55"/>
      <c r="E1377" s="55"/>
      <c r="F1377" s="55"/>
      <c r="G1377" s="55"/>
      <c r="H1377" s="55"/>
      <c r="I1377" s="55"/>
      <c r="J1377" s="55"/>
      <c r="K1377" s="55"/>
      <c r="L1377" s="55"/>
      <c r="M1377" s="55"/>
      <c r="N1377" s="55"/>
      <c r="O1377" s="55"/>
      <c r="P1377" s="55"/>
      <c r="Q1377" s="55"/>
      <c r="R1377" s="55"/>
      <c r="S1377" s="55"/>
      <c r="T1377" s="55"/>
      <c r="U1377" s="55"/>
      <c r="V1377" s="55"/>
      <c r="W1377" s="55"/>
      <c r="X1377" s="55"/>
      <c r="Y1377" s="55"/>
      <c r="Z1377" s="55"/>
      <c r="AA1377" s="55"/>
      <c r="AB1377" s="55"/>
      <c r="AC1377" s="55"/>
      <c r="AD1377" s="55"/>
      <c r="AE1377" s="55"/>
      <c r="AF1377" s="55"/>
      <c r="AG1377" s="55"/>
      <c r="AH1377" s="55"/>
      <c r="AI1377" s="55"/>
      <c r="AJ1377" s="55"/>
      <c r="AK1377" s="55"/>
      <c r="AL1377" s="55"/>
      <c r="AM1377" s="55"/>
      <c r="AN1377" s="55"/>
      <c r="AO1377" s="55"/>
      <c r="AP1377" s="55"/>
      <c r="AQ1377" s="55"/>
      <c r="AR1377" s="55"/>
      <c r="AS1377" s="55"/>
      <c r="AT1377" s="55"/>
      <c r="AU1377" s="55"/>
      <c r="AV1377" s="55"/>
      <c r="AW1377" s="55"/>
      <c r="AX1377" s="55"/>
      <c r="AY1377" s="55"/>
      <c r="AZ1377" s="55"/>
      <c r="BA1377" s="55"/>
      <c r="BB1377" s="55"/>
      <c r="BC1377" s="55"/>
      <c r="BD1377" s="55"/>
      <c r="BE1377" s="55"/>
      <c r="BF1377" s="55"/>
      <c r="BG1377" s="55"/>
      <c r="BH1377" s="55"/>
      <c r="BI1377" s="55"/>
      <c r="BJ1377" s="55"/>
      <c r="BK1377" s="55"/>
      <c r="BL1377" s="55"/>
      <c r="BM1377" s="55"/>
      <c r="BN1377" s="55"/>
      <c r="BO1377" s="55"/>
      <c r="BP1377" s="55"/>
      <c r="BQ1377" s="55"/>
      <c r="BR1377" s="55"/>
    </row>
    <row r="1378" spans="3:70" x14ac:dyDescent="0.4">
      <c r="C1378" s="55"/>
      <c r="D1378" s="55"/>
      <c r="E1378" s="55"/>
      <c r="F1378" s="55"/>
      <c r="G1378" s="55"/>
      <c r="H1378" s="55"/>
      <c r="I1378" s="55"/>
      <c r="J1378" s="55"/>
      <c r="K1378" s="55"/>
      <c r="L1378" s="55"/>
      <c r="M1378" s="55"/>
      <c r="N1378" s="55"/>
      <c r="O1378" s="55"/>
      <c r="P1378" s="55"/>
      <c r="Q1378" s="55"/>
      <c r="R1378" s="55"/>
      <c r="S1378" s="55"/>
      <c r="T1378" s="55"/>
      <c r="U1378" s="55"/>
      <c r="V1378" s="55"/>
      <c r="W1378" s="55"/>
      <c r="X1378" s="55"/>
      <c r="Y1378" s="55"/>
      <c r="Z1378" s="55"/>
      <c r="AA1378" s="55"/>
      <c r="AB1378" s="55"/>
      <c r="AC1378" s="55"/>
      <c r="AD1378" s="55"/>
      <c r="AE1378" s="55"/>
      <c r="AF1378" s="55"/>
      <c r="AG1378" s="55"/>
      <c r="AH1378" s="55"/>
      <c r="AI1378" s="55"/>
      <c r="AJ1378" s="55"/>
      <c r="AK1378" s="55"/>
      <c r="AL1378" s="55"/>
      <c r="AM1378" s="55"/>
      <c r="AN1378" s="55"/>
      <c r="AO1378" s="55"/>
      <c r="AP1378" s="55"/>
      <c r="AQ1378" s="55"/>
      <c r="AR1378" s="55"/>
      <c r="AS1378" s="55"/>
      <c r="AT1378" s="55"/>
      <c r="AU1378" s="55"/>
      <c r="AV1378" s="55"/>
      <c r="AW1378" s="55"/>
      <c r="AX1378" s="55"/>
      <c r="AY1378" s="55"/>
      <c r="AZ1378" s="55"/>
      <c r="BA1378" s="55"/>
      <c r="BB1378" s="55"/>
      <c r="BC1378" s="55"/>
      <c r="BD1378" s="55"/>
      <c r="BE1378" s="55"/>
      <c r="BF1378" s="55"/>
      <c r="BG1378" s="55"/>
      <c r="BH1378" s="55"/>
      <c r="BI1378" s="55"/>
      <c r="BJ1378" s="55"/>
      <c r="BK1378" s="55"/>
      <c r="BL1378" s="55"/>
      <c r="BM1378" s="55"/>
      <c r="BN1378" s="55"/>
      <c r="BO1378" s="55"/>
      <c r="BP1378" s="55"/>
      <c r="BQ1378" s="55"/>
      <c r="BR1378" s="55"/>
    </row>
    <row r="1379" spans="3:70" x14ac:dyDescent="0.4">
      <c r="C1379" s="55"/>
      <c r="D1379" s="55"/>
      <c r="E1379" s="55"/>
      <c r="F1379" s="55"/>
      <c r="G1379" s="55"/>
      <c r="H1379" s="55"/>
      <c r="I1379" s="55"/>
      <c r="J1379" s="55"/>
      <c r="K1379" s="55"/>
      <c r="L1379" s="55"/>
      <c r="M1379" s="55"/>
      <c r="N1379" s="55"/>
      <c r="O1379" s="55"/>
      <c r="P1379" s="55"/>
      <c r="Q1379" s="55"/>
      <c r="R1379" s="55"/>
      <c r="S1379" s="55"/>
      <c r="T1379" s="55"/>
      <c r="U1379" s="55"/>
      <c r="V1379" s="55"/>
      <c r="W1379" s="55"/>
      <c r="X1379" s="55"/>
      <c r="Y1379" s="55"/>
      <c r="Z1379" s="55"/>
      <c r="AA1379" s="55"/>
      <c r="AB1379" s="55"/>
      <c r="AC1379" s="55"/>
      <c r="AD1379" s="55"/>
      <c r="AE1379" s="55"/>
      <c r="AF1379" s="55"/>
      <c r="AG1379" s="55"/>
      <c r="AH1379" s="55"/>
      <c r="AI1379" s="55"/>
      <c r="AJ1379" s="55"/>
      <c r="AK1379" s="55"/>
      <c r="AL1379" s="55"/>
      <c r="AM1379" s="55"/>
      <c r="AN1379" s="55"/>
      <c r="AO1379" s="55"/>
      <c r="AP1379" s="55"/>
      <c r="AQ1379" s="55"/>
      <c r="AR1379" s="55"/>
      <c r="AS1379" s="55"/>
      <c r="AT1379" s="55"/>
      <c r="AU1379" s="55"/>
      <c r="AV1379" s="55"/>
      <c r="AW1379" s="55"/>
      <c r="AX1379" s="55"/>
      <c r="AY1379" s="55"/>
      <c r="AZ1379" s="55"/>
      <c r="BA1379" s="55"/>
      <c r="BB1379" s="55"/>
      <c r="BC1379" s="55"/>
      <c r="BD1379" s="55"/>
      <c r="BE1379" s="55"/>
      <c r="BF1379" s="55"/>
      <c r="BG1379" s="55"/>
      <c r="BH1379" s="55"/>
      <c r="BI1379" s="55"/>
      <c r="BJ1379" s="55"/>
      <c r="BK1379" s="55"/>
      <c r="BL1379" s="55"/>
      <c r="BM1379" s="55"/>
      <c r="BN1379" s="55"/>
      <c r="BO1379" s="55"/>
      <c r="BP1379" s="55"/>
      <c r="BQ1379" s="55"/>
      <c r="BR1379" s="55"/>
    </row>
    <row r="1380" spans="3:70" x14ac:dyDescent="0.4">
      <c r="C1380" s="55"/>
      <c r="D1380" s="55"/>
      <c r="E1380" s="55"/>
      <c r="F1380" s="55"/>
      <c r="G1380" s="55"/>
      <c r="H1380" s="55"/>
      <c r="I1380" s="55"/>
      <c r="J1380" s="55"/>
      <c r="K1380" s="55"/>
      <c r="L1380" s="55"/>
      <c r="M1380" s="55"/>
      <c r="N1380" s="55"/>
      <c r="O1380" s="55"/>
      <c r="P1380" s="55"/>
      <c r="Q1380" s="55"/>
      <c r="R1380" s="55"/>
      <c r="S1380" s="55"/>
      <c r="T1380" s="55"/>
      <c r="U1380" s="55"/>
      <c r="V1380" s="55"/>
      <c r="W1380" s="55"/>
      <c r="X1380" s="55"/>
      <c r="Y1380" s="55"/>
      <c r="Z1380" s="55"/>
      <c r="AA1380" s="55"/>
      <c r="AB1380" s="55"/>
      <c r="AC1380" s="55"/>
      <c r="AD1380" s="55"/>
      <c r="AE1380" s="55"/>
      <c r="AF1380" s="55"/>
      <c r="AG1380" s="55"/>
      <c r="AH1380" s="55"/>
      <c r="AI1380" s="55"/>
      <c r="AJ1380" s="55"/>
      <c r="AK1380" s="55"/>
      <c r="AL1380" s="55"/>
      <c r="AM1380" s="55"/>
      <c r="AN1380" s="55"/>
      <c r="AO1380" s="55"/>
      <c r="AP1380" s="55"/>
      <c r="AQ1380" s="55"/>
      <c r="AR1380" s="55"/>
      <c r="AS1380" s="55"/>
      <c r="AT1380" s="55"/>
      <c r="AU1380" s="55"/>
      <c r="AV1380" s="55"/>
      <c r="AW1380" s="55"/>
      <c r="AX1380" s="55"/>
      <c r="AY1380" s="55"/>
      <c r="AZ1380" s="55"/>
      <c r="BA1380" s="55"/>
      <c r="BB1380" s="55"/>
      <c r="BC1380" s="55"/>
      <c r="BD1380" s="55"/>
      <c r="BE1380" s="55"/>
      <c r="BF1380" s="55"/>
      <c r="BG1380" s="55"/>
      <c r="BH1380" s="55"/>
      <c r="BI1380" s="55"/>
      <c r="BJ1380" s="55"/>
      <c r="BK1380" s="55"/>
      <c r="BL1380" s="55"/>
      <c r="BM1380" s="55"/>
      <c r="BN1380" s="55"/>
      <c r="BO1380" s="55"/>
      <c r="BP1380" s="55"/>
      <c r="BQ1380" s="55"/>
      <c r="BR1380" s="55"/>
    </row>
    <row r="1381" spans="3:70" x14ac:dyDescent="0.4">
      <c r="C1381" s="55"/>
      <c r="D1381" s="55"/>
      <c r="E1381" s="55"/>
      <c r="F1381" s="55"/>
      <c r="G1381" s="55"/>
      <c r="H1381" s="55"/>
      <c r="I1381" s="55"/>
      <c r="J1381" s="55"/>
      <c r="K1381" s="55"/>
      <c r="L1381" s="55"/>
      <c r="M1381" s="55"/>
      <c r="N1381" s="55"/>
      <c r="O1381" s="55"/>
      <c r="P1381" s="55"/>
      <c r="Q1381" s="55"/>
      <c r="R1381" s="55"/>
      <c r="S1381" s="55"/>
      <c r="T1381" s="55"/>
      <c r="U1381" s="55"/>
      <c r="V1381" s="55"/>
      <c r="W1381" s="55"/>
      <c r="X1381" s="55"/>
      <c r="Y1381" s="55"/>
      <c r="Z1381" s="55"/>
      <c r="AA1381" s="55"/>
      <c r="AB1381" s="55"/>
      <c r="AC1381" s="55"/>
      <c r="AD1381" s="55"/>
      <c r="AE1381" s="55"/>
      <c r="AF1381" s="55"/>
      <c r="AG1381" s="55"/>
      <c r="AH1381" s="55"/>
      <c r="AI1381" s="55"/>
      <c r="AJ1381" s="55"/>
      <c r="AK1381" s="55"/>
      <c r="AL1381" s="55"/>
      <c r="AM1381" s="55"/>
      <c r="AN1381" s="55"/>
      <c r="AO1381" s="55"/>
      <c r="AP1381" s="55"/>
      <c r="AQ1381" s="55"/>
      <c r="AR1381" s="55"/>
      <c r="AS1381" s="55"/>
      <c r="AT1381" s="55"/>
      <c r="AU1381" s="55"/>
      <c r="AV1381" s="55"/>
      <c r="AW1381" s="55"/>
      <c r="AX1381" s="55"/>
      <c r="AY1381" s="55"/>
      <c r="AZ1381" s="55"/>
      <c r="BA1381" s="55"/>
      <c r="BB1381" s="55"/>
      <c r="BC1381" s="55"/>
      <c r="BD1381" s="55"/>
      <c r="BE1381" s="55"/>
      <c r="BF1381" s="55"/>
      <c r="BG1381" s="55"/>
      <c r="BH1381" s="55"/>
      <c r="BI1381" s="55"/>
      <c r="BJ1381" s="55"/>
      <c r="BK1381" s="55"/>
      <c r="BL1381" s="55"/>
      <c r="BM1381" s="55"/>
      <c r="BN1381" s="55"/>
      <c r="BO1381" s="55"/>
      <c r="BP1381" s="55"/>
      <c r="BQ1381" s="55"/>
      <c r="BR1381" s="55"/>
    </row>
    <row r="1382" spans="3:70" x14ac:dyDescent="0.4">
      <c r="C1382" s="55"/>
      <c r="D1382" s="55"/>
      <c r="E1382" s="55"/>
      <c r="F1382" s="55"/>
      <c r="G1382" s="55"/>
      <c r="H1382" s="55"/>
      <c r="I1382" s="55"/>
      <c r="J1382" s="55"/>
      <c r="K1382" s="55"/>
      <c r="L1382" s="55"/>
      <c r="M1382" s="55"/>
      <c r="N1382" s="55"/>
      <c r="O1382" s="55"/>
      <c r="P1382" s="55"/>
      <c r="Q1382" s="55"/>
      <c r="R1382" s="55"/>
      <c r="S1382" s="55"/>
      <c r="T1382" s="55"/>
      <c r="U1382" s="55"/>
      <c r="V1382" s="55"/>
      <c r="W1382" s="55"/>
      <c r="X1382" s="55"/>
      <c r="Y1382" s="55"/>
      <c r="Z1382" s="55"/>
      <c r="AA1382" s="55"/>
      <c r="AB1382" s="55"/>
      <c r="AC1382" s="55"/>
      <c r="AD1382" s="55"/>
      <c r="AE1382" s="55"/>
      <c r="AF1382" s="55"/>
      <c r="AG1382" s="55"/>
      <c r="AH1382" s="55"/>
      <c r="AI1382" s="55"/>
      <c r="AJ1382" s="55"/>
      <c r="AK1382" s="55"/>
      <c r="AL1382" s="55"/>
      <c r="AM1382" s="55"/>
      <c r="AN1382" s="55"/>
      <c r="AO1382" s="55"/>
      <c r="AP1382" s="55"/>
      <c r="AQ1382" s="55"/>
      <c r="AR1382" s="55"/>
      <c r="AS1382" s="55"/>
      <c r="AT1382" s="55"/>
      <c r="AU1382" s="55"/>
      <c r="AV1382" s="55"/>
      <c r="AW1382" s="55"/>
      <c r="AX1382" s="55"/>
      <c r="AY1382" s="55"/>
      <c r="AZ1382" s="55"/>
      <c r="BA1382" s="55"/>
      <c r="BB1382" s="55"/>
      <c r="BC1382" s="55"/>
      <c r="BD1382" s="55"/>
      <c r="BE1382" s="55"/>
      <c r="BF1382" s="55"/>
      <c r="BG1382" s="55"/>
      <c r="BH1382" s="55"/>
      <c r="BI1382" s="55"/>
      <c r="BJ1382" s="55"/>
      <c r="BK1382" s="55"/>
      <c r="BL1382" s="55"/>
      <c r="BM1382" s="55"/>
      <c r="BN1382" s="55"/>
      <c r="BO1382" s="55"/>
      <c r="BP1382" s="55"/>
      <c r="BQ1382" s="55"/>
      <c r="BR1382" s="55"/>
    </row>
    <row r="1383" spans="3:70" x14ac:dyDescent="0.4">
      <c r="C1383" s="55"/>
      <c r="D1383" s="55"/>
      <c r="E1383" s="55"/>
      <c r="F1383" s="55"/>
      <c r="G1383" s="55"/>
      <c r="H1383" s="55"/>
      <c r="I1383" s="55"/>
      <c r="J1383" s="55"/>
      <c r="K1383" s="55"/>
      <c r="L1383" s="55"/>
      <c r="M1383" s="55"/>
      <c r="N1383" s="55"/>
      <c r="O1383" s="55"/>
      <c r="P1383" s="55"/>
      <c r="Q1383" s="55"/>
      <c r="R1383" s="55"/>
      <c r="S1383" s="55"/>
      <c r="T1383" s="55"/>
      <c r="U1383" s="55"/>
      <c r="V1383" s="55"/>
      <c r="W1383" s="55"/>
      <c r="X1383" s="55"/>
      <c r="Y1383" s="55"/>
      <c r="Z1383" s="55"/>
      <c r="AA1383" s="55"/>
      <c r="AB1383" s="55"/>
      <c r="AC1383" s="55"/>
      <c r="AD1383" s="55"/>
      <c r="AE1383" s="55"/>
      <c r="AF1383" s="55"/>
      <c r="AG1383" s="55"/>
      <c r="AH1383" s="55"/>
      <c r="AI1383" s="55"/>
      <c r="AJ1383" s="55"/>
      <c r="AK1383" s="55"/>
      <c r="AL1383" s="55"/>
      <c r="AM1383" s="55"/>
      <c r="AN1383" s="55"/>
      <c r="AO1383" s="55"/>
      <c r="AP1383" s="55"/>
      <c r="AQ1383" s="55"/>
      <c r="AR1383" s="55"/>
      <c r="AS1383" s="55"/>
      <c r="AT1383" s="55"/>
      <c r="AU1383" s="55"/>
      <c r="AV1383" s="55"/>
      <c r="AW1383" s="55"/>
      <c r="AX1383" s="55"/>
      <c r="AY1383" s="55"/>
      <c r="AZ1383" s="55"/>
      <c r="BA1383" s="55"/>
      <c r="BB1383" s="55"/>
      <c r="BC1383" s="55"/>
      <c r="BD1383" s="55"/>
      <c r="BE1383" s="55"/>
      <c r="BF1383" s="55"/>
      <c r="BG1383" s="55"/>
      <c r="BH1383" s="55"/>
      <c r="BI1383" s="55"/>
      <c r="BJ1383" s="55"/>
      <c r="BK1383" s="55"/>
      <c r="BL1383" s="55"/>
      <c r="BM1383" s="55"/>
      <c r="BN1383" s="55"/>
      <c r="BO1383" s="55"/>
      <c r="BP1383" s="55"/>
      <c r="BQ1383" s="55"/>
      <c r="BR1383" s="55"/>
    </row>
    <row r="1384" spans="3:70" x14ac:dyDescent="0.4">
      <c r="C1384" s="55"/>
      <c r="D1384" s="55"/>
      <c r="E1384" s="55"/>
      <c r="F1384" s="55"/>
      <c r="G1384" s="55"/>
      <c r="H1384" s="55"/>
      <c r="I1384" s="55"/>
      <c r="J1384" s="55"/>
      <c r="K1384" s="55"/>
      <c r="L1384" s="55"/>
      <c r="M1384" s="55"/>
      <c r="N1384" s="55"/>
      <c r="O1384" s="55"/>
      <c r="P1384" s="55"/>
      <c r="Q1384" s="55"/>
      <c r="R1384" s="55"/>
      <c r="S1384" s="55"/>
      <c r="T1384" s="55"/>
      <c r="U1384" s="55"/>
      <c r="V1384" s="55"/>
      <c r="W1384" s="55"/>
      <c r="X1384" s="55"/>
      <c r="Y1384" s="55"/>
      <c r="Z1384" s="55"/>
      <c r="AA1384" s="55"/>
      <c r="AB1384" s="55"/>
      <c r="AC1384" s="55"/>
      <c r="AD1384" s="55"/>
      <c r="AE1384" s="55"/>
      <c r="AF1384" s="55"/>
      <c r="AG1384" s="55"/>
      <c r="AH1384" s="55"/>
      <c r="AI1384" s="55"/>
      <c r="AJ1384" s="55"/>
      <c r="AK1384" s="55"/>
      <c r="AL1384" s="55"/>
      <c r="AM1384" s="55"/>
      <c r="AN1384" s="55"/>
      <c r="AO1384" s="55"/>
      <c r="AP1384" s="55"/>
      <c r="AQ1384" s="55"/>
      <c r="AR1384" s="55"/>
      <c r="AS1384" s="55"/>
      <c r="AT1384" s="55"/>
      <c r="AU1384" s="55"/>
      <c r="AV1384" s="55"/>
      <c r="AW1384" s="55"/>
      <c r="AX1384" s="55"/>
      <c r="AY1384" s="55"/>
      <c r="AZ1384" s="55"/>
      <c r="BA1384" s="55"/>
      <c r="BB1384" s="55"/>
      <c r="BC1384" s="55"/>
      <c r="BD1384" s="55"/>
      <c r="BE1384" s="55"/>
      <c r="BF1384" s="55"/>
      <c r="BG1384" s="55"/>
      <c r="BH1384" s="55"/>
      <c r="BI1384" s="55"/>
      <c r="BJ1384" s="55"/>
      <c r="BK1384" s="55"/>
      <c r="BL1384" s="55"/>
      <c r="BM1384" s="55"/>
      <c r="BN1384" s="55"/>
      <c r="BO1384" s="55"/>
      <c r="BP1384" s="55"/>
      <c r="BQ1384" s="55"/>
      <c r="BR1384" s="55"/>
    </row>
    <row r="1385" spans="3:70" x14ac:dyDescent="0.4">
      <c r="C1385" s="55"/>
      <c r="D1385" s="55"/>
      <c r="E1385" s="55"/>
      <c r="F1385" s="55"/>
      <c r="G1385" s="55"/>
      <c r="H1385" s="55"/>
      <c r="I1385" s="55"/>
      <c r="J1385" s="55"/>
      <c r="K1385" s="55"/>
      <c r="L1385" s="55"/>
      <c r="M1385" s="55"/>
      <c r="N1385" s="55"/>
      <c r="O1385" s="55"/>
      <c r="P1385" s="55"/>
      <c r="Q1385" s="55"/>
      <c r="R1385" s="55"/>
      <c r="S1385" s="55"/>
      <c r="T1385" s="55"/>
      <c r="U1385" s="55"/>
      <c r="V1385" s="55"/>
      <c r="W1385" s="55"/>
      <c r="X1385" s="55"/>
      <c r="Y1385" s="55"/>
      <c r="Z1385" s="55"/>
      <c r="AA1385" s="55"/>
      <c r="AB1385" s="55"/>
      <c r="AC1385" s="55"/>
      <c r="AD1385" s="55"/>
      <c r="AE1385" s="55"/>
      <c r="AF1385" s="55"/>
      <c r="AG1385" s="55"/>
      <c r="AH1385" s="55"/>
      <c r="AI1385" s="55"/>
      <c r="AJ1385" s="55"/>
      <c r="AK1385" s="55"/>
      <c r="AL1385" s="55"/>
      <c r="AM1385" s="55"/>
      <c r="AN1385" s="55"/>
      <c r="AO1385" s="55"/>
      <c r="AP1385" s="55"/>
      <c r="AQ1385" s="55"/>
      <c r="AR1385" s="55"/>
      <c r="AS1385" s="55"/>
      <c r="AT1385" s="55"/>
      <c r="AU1385" s="55"/>
      <c r="AV1385" s="55"/>
      <c r="AW1385" s="55"/>
      <c r="AX1385" s="55"/>
      <c r="AY1385" s="55"/>
      <c r="AZ1385" s="55"/>
      <c r="BA1385" s="55"/>
      <c r="BB1385" s="55"/>
      <c r="BC1385" s="55"/>
      <c r="BD1385" s="55"/>
      <c r="BE1385" s="55"/>
      <c r="BF1385" s="55"/>
      <c r="BG1385" s="55"/>
      <c r="BH1385" s="55"/>
      <c r="BI1385" s="55"/>
      <c r="BJ1385" s="55"/>
      <c r="BK1385" s="55"/>
      <c r="BL1385" s="55"/>
      <c r="BM1385" s="55"/>
      <c r="BN1385" s="55"/>
      <c r="BO1385" s="55"/>
      <c r="BP1385" s="55"/>
      <c r="BQ1385" s="55"/>
      <c r="BR1385" s="55"/>
    </row>
    <row r="1386" spans="3:70" x14ac:dyDescent="0.4">
      <c r="C1386" s="55"/>
      <c r="D1386" s="55"/>
      <c r="E1386" s="55"/>
      <c r="F1386" s="55"/>
      <c r="G1386" s="55"/>
      <c r="H1386" s="55"/>
      <c r="I1386" s="55"/>
      <c r="J1386" s="55"/>
      <c r="K1386" s="55"/>
      <c r="L1386" s="55"/>
      <c r="M1386" s="55"/>
      <c r="N1386" s="55"/>
      <c r="O1386" s="55"/>
      <c r="P1386" s="55"/>
      <c r="Q1386" s="55"/>
      <c r="R1386" s="55"/>
      <c r="S1386" s="55"/>
      <c r="T1386" s="55"/>
      <c r="U1386" s="55"/>
      <c r="V1386" s="55"/>
      <c r="W1386" s="55"/>
      <c r="X1386" s="55"/>
      <c r="Y1386" s="55"/>
      <c r="Z1386" s="55"/>
      <c r="AA1386" s="55"/>
      <c r="AB1386" s="55"/>
      <c r="AC1386" s="55"/>
      <c r="AD1386" s="55"/>
      <c r="AE1386" s="55"/>
      <c r="AF1386" s="55"/>
      <c r="AG1386" s="55"/>
      <c r="AH1386" s="55"/>
      <c r="AI1386" s="55"/>
      <c r="AJ1386" s="55"/>
      <c r="AK1386" s="55"/>
      <c r="AL1386" s="55"/>
      <c r="AM1386" s="55"/>
      <c r="AN1386" s="55"/>
      <c r="AO1386" s="55"/>
      <c r="AP1386" s="55"/>
      <c r="AQ1386" s="55"/>
      <c r="AR1386" s="55"/>
      <c r="AS1386" s="55"/>
      <c r="AT1386" s="55"/>
      <c r="AU1386" s="55"/>
      <c r="AV1386" s="55"/>
      <c r="AW1386" s="55"/>
      <c r="AX1386" s="55"/>
      <c r="AY1386" s="55"/>
      <c r="AZ1386" s="55"/>
      <c r="BA1386" s="55"/>
      <c r="BB1386" s="55"/>
      <c r="BC1386" s="55"/>
      <c r="BD1386" s="55"/>
      <c r="BE1386" s="55"/>
      <c r="BF1386" s="55"/>
      <c r="BG1386" s="55"/>
      <c r="BH1386" s="55"/>
      <c r="BI1386" s="55"/>
      <c r="BJ1386" s="55"/>
      <c r="BK1386" s="55"/>
      <c r="BL1386" s="55"/>
      <c r="BM1386" s="55"/>
      <c r="BN1386" s="55"/>
      <c r="BO1386" s="55"/>
      <c r="BP1386" s="55"/>
      <c r="BQ1386" s="55"/>
      <c r="BR1386" s="55"/>
    </row>
    <row r="1387" spans="3:70" x14ac:dyDescent="0.4">
      <c r="C1387" s="55"/>
      <c r="D1387" s="55"/>
      <c r="E1387" s="55"/>
      <c r="F1387" s="55"/>
      <c r="G1387" s="55"/>
      <c r="H1387" s="55"/>
      <c r="I1387" s="55"/>
      <c r="J1387" s="55"/>
      <c r="K1387" s="55"/>
      <c r="L1387" s="55"/>
      <c r="M1387" s="55"/>
      <c r="N1387" s="55"/>
      <c r="O1387" s="55"/>
      <c r="P1387" s="55"/>
      <c r="Q1387" s="55"/>
      <c r="R1387" s="55"/>
      <c r="S1387" s="55"/>
      <c r="T1387" s="55"/>
      <c r="U1387" s="55"/>
      <c r="V1387" s="55"/>
      <c r="W1387" s="55"/>
      <c r="X1387" s="55"/>
      <c r="Y1387" s="55"/>
      <c r="Z1387" s="55"/>
      <c r="AA1387" s="55"/>
      <c r="AB1387" s="55"/>
      <c r="AC1387" s="55"/>
      <c r="AD1387" s="55"/>
      <c r="AE1387" s="55"/>
      <c r="AF1387" s="55"/>
      <c r="AG1387" s="55"/>
      <c r="AH1387" s="55"/>
      <c r="AI1387" s="55"/>
      <c r="AJ1387" s="55"/>
      <c r="AK1387" s="55"/>
      <c r="AL1387" s="55"/>
      <c r="AM1387" s="55"/>
      <c r="AN1387" s="55"/>
      <c r="AO1387" s="55"/>
      <c r="AP1387" s="55"/>
      <c r="AQ1387" s="55"/>
      <c r="AR1387" s="55"/>
      <c r="AS1387" s="55"/>
      <c r="AT1387" s="55"/>
      <c r="AU1387" s="55"/>
      <c r="AV1387" s="55"/>
      <c r="AW1387" s="55"/>
      <c r="AX1387" s="55"/>
      <c r="AY1387" s="55"/>
      <c r="AZ1387" s="55"/>
      <c r="BA1387" s="55"/>
      <c r="BB1387" s="55"/>
      <c r="BC1387" s="55"/>
      <c r="BD1387" s="55"/>
      <c r="BE1387" s="55"/>
      <c r="BF1387" s="55"/>
      <c r="BG1387" s="55"/>
      <c r="BH1387" s="55"/>
      <c r="BI1387" s="55"/>
      <c r="BJ1387" s="55"/>
      <c r="BK1387" s="55"/>
      <c r="BL1387" s="55"/>
      <c r="BM1387" s="55"/>
      <c r="BN1387" s="55"/>
      <c r="BO1387" s="55"/>
      <c r="BP1387" s="55"/>
      <c r="BQ1387" s="55"/>
      <c r="BR1387" s="55"/>
    </row>
    <row r="1388" spans="3:70" x14ac:dyDescent="0.4">
      <c r="C1388" s="55"/>
      <c r="D1388" s="55"/>
      <c r="E1388" s="55"/>
      <c r="F1388" s="55"/>
      <c r="G1388" s="55"/>
      <c r="H1388" s="55"/>
      <c r="I1388" s="55"/>
      <c r="J1388" s="55"/>
      <c r="K1388" s="55"/>
      <c r="L1388" s="55"/>
      <c r="M1388" s="55"/>
      <c r="N1388" s="55"/>
      <c r="O1388" s="55"/>
      <c r="P1388" s="55"/>
      <c r="Q1388" s="55"/>
      <c r="R1388" s="55"/>
      <c r="S1388" s="55"/>
      <c r="T1388" s="55"/>
      <c r="U1388" s="55"/>
      <c r="V1388" s="55"/>
      <c r="W1388" s="55"/>
      <c r="X1388" s="55"/>
      <c r="Y1388" s="55"/>
      <c r="Z1388" s="55"/>
      <c r="AA1388" s="55"/>
      <c r="AB1388" s="55"/>
      <c r="AC1388" s="55"/>
      <c r="AD1388" s="55"/>
      <c r="AE1388" s="55"/>
      <c r="AF1388" s="55"/>
      <c r="AG1388" s="55"/>
      <c r="AH1388" s="55"/>
      <c r="AI1388" s="55"/>
      <c r="AJ1388" s="55"/>
      <c r="AK1388" s="55"/>
      <c r="AL1388" s="55"/>
      <c r="AM1388" s="55"/>
      <c r="AN1388" s="55"/>
      <c r="AO1388" s="55"/>
      <c r="AP1388" s="55"/>
      <c r="AQ1388" s="55"/>
      <c r="AR1388" s="55"/>
      <c r="AS1388" s="55"/>
      <c r="AT1388" s="55"/>
      <c r="AU1388" s="55"/>
      <c r="AV1388" s="55"/>
      <c r="AW1388" s="55"/>
      <c r="AX1388" s="55"/>
      <c r="AY1388" s="55"/>
      <c r="AZ1388" s="55"/>
      <c r="BA1388" s="55"/>
      <c r="BB1388" s="55"/>
      <c r="BC1388" s="55"/>
      <c r="BD1388" s="55"/>
      <c r="BE1388" s="55"/>
      <c r="BF1388" s="55"/>
      <c r="BG1388" s="55"/>
      <c r="BH1388" s="55"/>
      <c r="BI1388" s="55"/>
      <c r="BJ1388" s="55"/>
      <c r="BK1388" s="55"/>
      <c r="BL1388" s="55"/>
      <c r="BM1388" s="55"/>
      <c r="BN1388" s="55"/>
      <c r="BO1388" s="55"/>
      <c r="BP1388" s="55"/>
      <c r="BQ1388" s="55"/>
      <c r="BR1388" s="55"/>
    </row>
    <row r="1389" spans="3:70" x14ac:dyDescent="0.4">
      <c r="C1389" s="55"/>
      <c r="D1389" s="55"/>
      <c r="E1389" s="55"/>
      <c r="F1389" s="55"/>
      <c r="G1389" s="55"/>
      <c r="H1389" s="55"/>
      <c r="I1389" s="55"/>
      <c r="J1389" s="55"/>
      <c r="K1389" s="55"/>
      <c r="L1389" s="55"/>
      <c r="M1389" s="55"/>
      <c r="N1389" s="55"/>
      <c r="O1389" s="55"/>
      <c r="P1389" s="55"/>
      <c r="Q1389" s="55"/>
      <c r="R1389" s="55"/>
      <c r="S1389" s="55"/>
      <c r="T1389" s="55"/>
      <c r="U1389" s="55"/>
      <c r="V1389" s="55"/>
      <c r="W1389" s="55"/>
      <c r="X1389" s="55"/>
      <c r="Y1389" s="55"/>
      <c r="Z1389" s="55"/>
      <c r="AA1389" s="55"/>
      <c r="AB1389" s="55"/>
      <c r="AC1389" s="55"/>
      <c r="AD1389" s="55"/>
      <c r="AE1389" s="55"/>
      <c r="AF1389" s="55"/>
      <c r="AG1389" s="55"/>
      <c r="AH1389" s="55"/>
      <c r="AI1389" s="55"/>
      <c r="AJ1389" s="55"/>
      <c r="AK1389" s="55"/>
      <c r="AL1389" s="55"/>
      <c r="AM1389" s="55"/>
      <c r="AN1389" s="55"/>
      <c r="AO1389" s="55"/>
      <c r="AP1389" s="55"/>
      <c r="AQ1389" s="55"/>
      <c r="AR1389" s="55"/>
      <c r="AS1389" s="55"/>
      <c r="AT1389" s="55"/>
      <c r="AU1389" s="55"/>
      <c r="AV1389" s="55"/>
      <c r="AW1389" s="55"/>
      <c r="AX1389" s="55"/>
      <c r="AY1389" s="55"/>
      <c r="AZ1389" s="55"/>
      <c r="BA1389" s="55"/>
      <c r="BB1389" s="55"/>
      <c r="BC1389" s="55"/>
      <c r="BD1389" s="55"/>
      <c r="BE1389" s="55"/>
      <c r="BF1389" s="55"/>
      <c r="BG1389" s="55"/>
      <c r="BH1389" s="55"/>
      <c r="BI1389" s="55"/>
      <c r="BJ1389" s="55"/>
      <c r="BK1389" s="55"/>
      <c r="BL1389" s="55"/>
      <c r="BM1389" s="55"/>
      <c r="BN1389" s="55"/>
      <c r="BO1389" s="55"/>
      <c r="BP1389" s="55"/>
      <c r="BQ1389" s="55"/>
      <c r="BR1389" s="55"/>
    </row>
    <row r="1390" spans="3:70" x14ac:dyDescent="0.4">
      <c r="C1390" s="55"/>
      <c r="D1390" s="55"/>
      <c r="E1390" s="55"/>
      <c r="F1390" s="55"/>
      <c r="G1390" s="55"/>
      <c r="H1390" s="55"/>
      <c r="I1390" s="55"/>
      <c r="J1390" s="55"/>
      <c r="K1390" s="55"/>
      <c r="L1390" s="55"/>
      <c r="M1390" s="55"/>
      <c r="N1390" s="55"/>
      <c r="O1390" s="55"/>
      <c r="P1390" s="55"/>
      <c r="Q1390" s="55"/>
      <c r="R1390" s="55"/>
      <c r="S1390" s="55"/>
      <c r="T1390" s="55"/>
      <c r="U1390" s="55"/>
      <c r="V1390" s="55"/>
      <c r="W1390" s="55"/>
      <c r="X1390" s="55"/>
      <c r="Y1390" s="55"/>
      <c r="Z1390" s="55"/>
      <c r="AA1390" s="55"/>
      <c r="AB1390" s="55"/>
      <c r="AC1390" s="55"/>
      <c r="AD1390" s="55"/>
      <c r="AE1390" s="55"/>
      <c r="AF1390" s="55"/>
      <c r="AG1390" s="55"/>
      <c r="AH1390" s="55"/>
      <c r="AI1390" s="55"/>
      <c r="AJ1390" s="55"/>
      <c r="AK1390" s="55"/>
      <c r="AL1390" s="55"/>
      <c r="AM1390" s="55"/>
      <c r="AN1390" s="55"/>
      <c r="AO1390" s="55"/>
      <c r="AP1390" s="55"/>
      <c r="AQ1390" s="55"/>
      <c r="AR1390" s="55"/>
      <c r="AS1390" s="55"/>
      <c r="AT1390" s="55"/>
      <c r="AU1390" s="55"/>
      <c r="AV1390" s="55"/>
      <c r="AW1390" s="55"/>
      <c r="AX1390" s="55"/>
      <c r="AY1390" s="55"/>
      <c r="AZ1390" s="55"/>
      <c r="BA1390" s="55"/>
      <c r="BB1390" s="55"/>
      <c r="BC1390" s="55"/>
      <c r="BD1390" s="55"/>
      <c r="BE1390" s="55"/>
      <c r="BF1390" s="55"/>
      <c r="BG1390" s="55"/>
      <c r="BH1390" s="55"/>
      <c r="BI1390" s="55"/>
      <c r="BJ1390" s="55"/>
      <c r="BK1390" s="55"/>
      <c r="BL1390" s="55"/>
      <c r="BM1390" s="55"/>
      <c r="BN1390" s="55"/>
      <c r="BO1390" s="55"/>
      <c r="BP1390" s="55"/>
      <c r="BQ1390" s="55"/>
      <c r="BR1390" s="55"/>
    </row>
    <row r="1391" spans="3:70" x14ac:dyDescent="0.4">
      <c r="C1391" s="55"/>
      <c r="D1391" s="55"/>
      <c r="E1391" s="55"/>
      <c r="F1391" s="55"/>
      <c r="G1391" s="55"/>
      <c r="H1391" s="55"/>
      <c r="I1391" s="55"/>
      <c r="J1391" s="55"/>
      <c r="K1391" s="55"/>
      <c r="L1391" s="55"/>
      <c r="M1391" s="55"/>
      <c r="N1391" s="55"/>
      <c r="O1391" s="55"/>
      <c r="P1391" s="55"/>
      <c r="Q1391" s="55"/>
      <c r="R1391" s="55"/>
      <c r="S1391" s="55"/>
      <c r="T1391" s="55"/>
      <c r="U1391" s="55"/>
      <c r="V1391" s="55"/>
      <c r="W1391" s="55"/>
      <c r="X1391" s="55"/>
      <c r="Y1391" s="55"/>
      <c r="Z1391" s="55"/>
      <c r="AA1391" s="55"/>
      <c r="AB1391" s="55"/>
      <c r="AC1391" s="55"/>
      <c r="AD1391" s="55"/>
      <c r="AE1391" s="55"/>
      <c r="AF1391" s="55"/>
      <c r="AG1391" s="55"/>
      <c r="AH1391" s="55"/>
      <c r="AI1391" s="55"/>
      <c r="AJ1391" s="55"/>
      <c r="AK1391" s="55"/>
      <c r="AL1391" s="55"/>
      <c r="AM1391" s="55"/>
      <c r="AN1391" s="55"/>
      <c r="AO1391" s="55"/>
      <c r="AP1391" s="55"/>
      <c r="AQ1391" s="55"/>
      <c r="AR1391" s="55"/>
      <c r="AS1391" s="55"/>
      <c r="AT1391" s="55"/>
      <c r="AU1391" s="55"/>
      <c r="AV1391" s="55"/>
      <c r="AW1391" s="55"/>
      <c r="AX1391" s="55"/>
      <c r="AY1391" s="55"/>
      <c r="AZ1391" s="55"/>
      <c r="BA1391" s="55"/>
      <c r="BB1391" s="55"/>
      <c r="BC1391" s="55"/>
      <c r="BD1391" s="55"/>
      <c r="BE1391" s="55"/>
      <c r="BF1391" s="55"/>
      <c r="BG1391" s="55"/>
      <c r="BH1391" s="55"/>
      <c r="BI1391" s="55"/>
      <c r="BJ1391" s="55"/>
      <c r="BK1391" s="55"/>
      <c r="BL1391" s="55"/>
      <c r="BM1391" s="55"/>
      <c r="BN1391" s="55"/>
      <c r="BO1391" s="55"/>
      <c r="BP1391" s="55"/>
      <c r="BQ1391" s="55"/>
      <c r="BR1391" s="55"/>
    </row>
    <row r="1392" spans="3:70" x14ac:dyDescent="0.4">
      <c r="C1392" s="55"/>
      <c r="D1392" s="55"/>
      <c r="E1392" s="55"/>
      <c r="F1392" s="55"/>
      <c r="G1392" s="55"/>
      <c r="H1392" s="55"/>
      <c r="I1392" s="55"/>
      <c r="J1392" s="55"/>
      <c r="K1392" s="55"/>
      <c r="L1392" s="55"/>
      <c r="M1392" s="55"/>
      <c r="N1392" s="55"/>
      <c r="O1392" s="55"/>
      <c r="P1392" s="55"/>
      <c r="Q1392" s="55"/>
      <c r="R1392" s="55"/>
      <c r="S1392" s="55"/>
      <c r="T1392" s="55"/>
      <c r="U1392" s="55"/>
      <c r="V1392" s="55"/>
      <c r="W1392" s="55"/>
      <c r="X1392" s="55"/>
      <c r="Y1392" s="55"/>
      <c r="Z1392" s="55"/>
      <c r="AA1392" s="55"/>
      <c r="AB1392" s="55"/>
      <c r="AC1392" s="55"/>
      <c r="AD1392" s="55"/>
      <c r="AE1392" s="55"/>
      <c r="AF1392" s="55"/>
      <c r="AG1392" s="55"/>
      <c r="AH1392" s="55"/>
      <c r="AI1392" s="55"/>
      <c r="AJ1392" s="55"/>
      <c r="AK1392" s="55"/>
      <c r="AL1392" s="55"/>
      <c r="AM1392" s="55"/>
      <c r="AN1392" s="55"/>
      <c r="AO1392" s="55"/>
      <c r="AP1392" s="55"/>
      <c r="AQ1392" s="55"/>
      <c r="AR1392" s="55"/>
      <c r="AS1392" s="55"/>
      <c r="AT1392" s="55"/>
      <c r="AU1392" s="55"/>
      <c r="AV1392" s="55"/>
      <c r="AW1392" s="55"/>
      <c r="AX1392" s="55"/>
      <c r="AY1392" s="55"/>
      <c r="AZ1392" s="55"/>
      <c r="BA1392" s="55"/>
      <c r="BB1392" s="55"/>
      <c r="BC1392" s="55"/>
      <c r="BD1392" s="55"/>
      <c r="BE1392" s="55"/>
      <c r="BF1392" s="55"/>
      <c r="BG1392" s="55"/>
      <c r="BH1392" s="55"/>
      <c r="BI1392" s="55"/>
      <c r="BJ1392" s="55"/>
      <c r="BK1392" s="55"/>
      <c r="BL1392" s="55"/>
      <c r="BM1392" s="55"/>
      <c r="BN1392" s="55"/>
      <c r="BO1392" s="55"/>
      <c r="BP1392" s="55"/>
      <c r="BQ1392" s="55"/>
      <c r="BR1392" s="55"/>
    </row>
    <row r="1393" spans="3:70" x14ac:dyDescent="0.4">
      <c r="C1393" s="55"/>
      <c r="D1393" s="55"/>
      <c r="E1393" s="55"/>
      <c r="F1393" s="55"/>
      <c r="G1393" s="55"/>
      <c r="H1393" s="55"/>
      <c r="I1393" s="55"/>
      <c r="J1393" s="55"/>
      <c r="K1393" s="55"/>
      <c r="L1393" s="55"/>
      <c r="M1393" s="55"/>
      <c r="N1393" s="55"/>
      <c r="O1393" s="55"/>
      <c r="P1393" s="55"/>
      <c r="Q1393" s="55"/>
      <c r="R1393" s="55"/>
      <c r="S1393" s="55"/>
      <c r="T1393" s="55"/>
      <c r="U1393" s="55"/>
      <c r="V1393" s="55"/>
      <c r="W1393" s="55"/>
      <c r="X1393" s="55"/>
      <c r="Y1393" s="55"/>
      <c r="Z1393" s="55"/>
      <c r="AA1393" s="55"/>
      <c r="AB1393" s="55"/>
      <c r="AC1393" s="55"/>
      <c r="AD1393" s="55"/>
      <c r="AE1393" s="55"/>
      <c r="AF1393" s="55"/>
      <c r="AG1393" s="55"/>
      <c r="AH1393" s="55"/>
      <c r="AI1393" s="55"/>
      <c r="AJ1393" s="55"/>
      <c r="AK1393" s="55"/>
      <c r="AL1393" s="55"/>
      <c r="AM1393" s="55"/>
      <c r="AN1393" s="55"/>
      <c r="AO1393" s="55"/>
      <c r="AP1393" s="55"/>
      <c r="AQ1393" s="55"/>
      <c r="AR1393" s="55"/>
      <c r="AS1393" s="55"/>
      <c r="AT1393" s="55"/>
      <c r="AU1393" s="55"/>
      <c r="AV1393" s="55"/>
      <c r="AW1393" s="55"/>
      <c r="AX1393" s="55"/>
      <c r="AY1393" s="55"/>
      <c r="AZ1393" s="55"/>
      <c r="BA1393" s="55"/>
      <c r="BB1393" s="55"/>
      <c r="BC1393" s="55"/>
      <c r="BD1393" s="55"/>
      <c r="BE1393" s="55"/>
      <c r="BF1393" s="55"/>
      <c r="BG1393" s="55"/>
      <c r="BH1393" s="55"/>
      <c r="BI1393" s="55"/>
      <c r="BJ1393" s="55"/>
      <c r="BK1393" s="55"/>
      <c r="BL1393" s="55"/>
      <c r="BM1393" s="55"/>
      <c r="BN1393" s="55"/>
      <c r="BO1393" s="55"/>
      <c r="BP1393" s="55"/>
      <c r="BQ1393" s="55"/>
      <c r="BR1393" s="55"/>
    </row>
    <row r="1394" spans="3:70" x14ac:dyDescent="0.4">
      <c r="C1394" s="55"/>
      <c r="D1394" s="55"/>
      <c r="E1394" s="55"/>
      <c r="F1394" s="55"/>
      <c r="G1394" s="55"/>
      <c r="H1394" s="55"/>
      <c r="I1394" s="55"/>
      <c r="J1394" s="55"/>
      <c r="K1394" s="55"/>
      <c r="L1394" s="55"/>
      <c r="M1394" s="55"/>
      <c r="N1394" s="55"/>
      <c r="O1394" s="55"/>
      <c r="P1394" s="55"/>
      <c r="Q1394" s="55"/>
      <c r="R1394" s="55"/>
      <c r="S1394" s="55"/>
      <c r="T1394" s="55"/>
      <c r="U1394" s="55"/>
      <c r="V1394" s="55"/>
      <c r="W1394" s="55"/>
      <c r="X1394" s="55"/>
      <c r="Y1394" s="55"/>
      <c r="Z1394" s="55"/>
      <c r="AA1394" s="55"/>
      <c r="AB1394" s="55"/>
      <c r="AC1394" s="55"/>
      <c r="AD1394" s="55"/>
      <c r="AE1394" s="55"/>
      <c r="AF1394" s="55"/>
      <c r="AG1394" s="55"/>
      <c r="AH1394" s="55"/>
      <c r="AI1394" s="55"/>
      <c r="AJ1394" s="55"/>
      <c r="AK1394" s="55"/>
      <c r="AL1394" s="55"/>
      <c r="AM1394" s="55"/>
      <c r="AN1394" s="55"/>
      <c r="AO1394" s="55"/>
      <c r="AP1394" s="55"/>
      <c r="AQ1394" s="55"/>
      <c r="AR1394" s="55"/>
      <c r="AS1394" s="55"/>
      <c r="AT1394" s="55"/>
      <c r="AU1394" s="55"/>
      <c r="AV1394" s="55"/>
      <c r="AW1394" s="55"/>
      <c r="AX1394" s="55"/>
      <c r="AY1394" s="55"/>
      <c r="AZ1394" s="55"/>
      <c r="BA1394" s="55"/>
      <c r="BB1394" s="55"/>
      <c r="BC1394" s="55"/>
      <c r="BD1394" s="55"/>
      <c r="BE1394" s="55"/>
      <c r="BF1394" s="55"/>
      <c r="BG1394" s="55"/>
      <c r="BH1394" s="55"/>
      <c r="BI1394" s="55"/>
      <c r="BJ1394" s="55"/>
      <c r="BK1394" s="55"/>
      <c r="BL1394" s="55"/>
      <c r="BM1394" s="55"/>
      <c r="BN1394" s="55"/>
      <c r="BO1394" s="55"/>
      <c r="BP1394" s="55"/>
      <c r="BQ1394" s="55"/>
      <c r="BR1394" s="55"/>
    </row>
    <row r="1395" spans="3:70" x14ac:dyDescent="0.4">
      <c r="C1395" s="55"/>
      <c r="D1395" s="55"/>
      <c r="E1395" s="55"/>
      <c r="F1395" s="55"/>
      <c r="G1395" s="55"/>
      <c r="H1395" s="55"/>
      <c r="I1395" s="55"/>
      <c r="J1395" s="55"/>
      <c r="K1395" s="55"/>
      <c r="L1395" s="55"/>
      <c r="M1395" s="55"/>
      <c r="N1395" s="55"/>
      <c r="O1395" s="55"/>
      <c r="P1395" s="55"/>
      <c r="Q1395" s="55"/>
      <c r="R1395" s="55"/>
      <c r="S1395" s="55"/>
      <c r="T1395" s="55"/>
      <c r="U1395" s="55"/>
      <c r="V1395" s="55"/>
      <c r="W1395" s="55"/>
      <c r="X1395" s="55"/>
      <c r="Y1395" s="55"/>
      <c r="Z1395" s="55"/>
      <c r="AA1395" s="55"/>
      <c r="AB1395" s="55"/>
      <c r="AC1395" s="55"/>
      <c r="AD1395" s="55"/>
      <c r="AE1395" s="55"/>
      <c r="AF1395" s="55"/>
      <c r="AG1395" s="55"/>
      <c r="AH1395" s="55"/>
      <c r="AI1395" s="55"/>
      <c r="AJ1395" s="55"/>
      <c r="AK1395" s="55"/>
      <c r="AL1395" s="55"/>
      <c r="AM1395" s="55"/>
      <c r="AN1395" s="55"/>
      <c r="AO1395" s="55"/>
      <c r="AP1395" s="55"/>
      <c r="AQ1395" s="55"/>
      <c r="AR1395" s="55"/>
      <c r="AS1395" s="55"/>
      <c r="AT1395" s="55"/>
      <c r="AU1395" s="55"/>
      <c r="AV1395" s="55"/>
      <c r="AW1395" s="55"/>
      <c r="AX1395" s="55"/>
      <c r="AY1395" s="55"/>
      <c r="AZ1395" s="55"/>
      <c r="BA1395" s="55"/>
      <c r="BB1395" s="55"/>
      <c r="BC1395" s="55"/>
      <c r="BD1395" s="55"/>
      <c r="BE1395" s="55"/>
      <c r="BF1395" s="55"/>
      <c r="BG1395" s="55"/>
      <c r="BH1395" s="55"/>
      <c r="BI1395" s="55"/>
      <c r="BJ1395" s="55"/>
      <c r="BK1395" s="55"/>
      <c r="BL1395" s="55"/>
      <c r="BM1395" s="55"/>
      <c r="BN1395" s="55"/>
      <c r="BO1395" s="55"/>
      <c r="BP1395" s="55"/>
      <c r="BQ1395" s="55"/>
      <c r="BR1395" s="55"/>
    </row>
    <row r="1396" spans="3:70" x14ac:dyDescent="0.4">
      <c r="C1396" s="55"/>
      <c r="D1396" s="55"/>
      <c r="E1396" s="55"/>
      <c r="F1396" s="55"/>
      <c r="G1396" s="55"/>
      <c r="H1396" s="55"/>
      <c r="I1396" s="55"/>
      <c r="J1396" s="55"/>
      <c r="K1396" s="55"/>
      <c r="L1396" s="55"/>
      <c r="M1396" s="55"/>
      <c r="N1396" s="55"/>
      <c r="O1396" s="55"/>
      <c r="P1396" s="55"/>
      <c r="Q1396" s="55"/>
      <c r="R1396" s="55"/>
      <c r="S1396" s="55"/>
      <c r="T1396" s="55"/>
      <c r="U1396" s="55"/>
      <c r="V1396" s="55"/>
      <c r="W1396" s="55"/>
      <c r="X1396" s="55"/>
      <c r="Y1396" s="55"/>
      <c r="Z1396" s="55"/>
      <c r="AA1396" s="55"/>
      <c r="AB1396" s="55"/>
      <c r="AC1396" s="55"/>
      <c r="AD1396" s="55"/>
      <c r="AE1396" s="55"/>
      <c r="AF1396" s="55"/>
      <c r="AG1396" s="55"/>
      <c r="AH1396" s="55"/>
      <c r="AI1396" s="55"/>
      <c r="AJ1396" s="55"/>
      <c r="AK1396" s="55"/>
      <c r="AL1396" s="55"/>
      <c r="AM1396" s="55"/>
      <c r="AN1396" s="55"/>
      <c r="AO1396" s="55"/>
      <c r="AP1396" s="55"/>
      <c r="AQ1396" s="55"/>
      <c r="AR1396" s="55"/>
      <c r="AS1396" s="55"/>
      <c r="AT1396" s="55"/>
      <c r="AU1396" s="55"/>
      <c r="AV1396" s="55"/>
      <c r="AW1396" s="55"/>
      <c r="AX1396" s="55"/>
      <c r="AY1396" s="55"/>
      <c r="AZ1396" s="55"/>
      <c r="BA1396" s="55"/>
      <c r="BB1396" s="55"/>
      <c r="BC1396" s="55"/>
      <c r="BD1396" s="55"/>
      <c r="BE1396" s="55"/>
      <c r="BF1396" s="55"/>
      <c r="BG1396" s="55"/>
      <c r="BH1396" s="55"/>
      <c r="BI1396" s="55"/>
      <c r="BJ1396" s="55"/>
      <c r="BK1396" s="55"/>
      <c r="BL1396" s="55"/>
      <c r="BM1396" s="55"/>
      <c r="BN1396" s="55"/>
      <c r="BO1396" s="55"/>
      <c r="BP1396" s="55"/>
      <c r="BQ1396" s="55"/>
      <c r="BR1396" s="55"/>
    </row>
    <row r="1397" spans="3:70" x14ac:dyDescent="0.4">
      <c r="C1397" s="55"/>
      <c r="D1397" s="55"/>
      <c r="E1397" s="55"/>
      <c r="F1397" s="55"/>
      <c r="G1397" s="55"/>
      <c r="H1397" s="55"/>
      <c r="I1397" s="55"/>
      <c r="J1397" s="55"/>
      <c r="K1397" s="55"/>
      <c r="L1397" s="55"/>
      <c r="M1397" s="55"/>
      <c r="N1397" s="55"/>
      <c r="O1397" s="55"/>
      <c r="P1397" s="55"/>
      <c r="Q1397" s="55"/>
      <c r="R1397" s="55"/>
      <c r="S1397" s="55"/>
      <c r="T1397" s="55"/>
      <c r="U1397" s="55"/>
      <c r="V1397" s="55"/>
      <c r="W1397" s="55"/>
      <c r="X1397" s="55"/>
      <c r="Y1397" s="55"/>
      <c r="Z1397" s="55"/>
      <c r="AA1397" s="55"/>
      <c r="AB1397" s="55"/>
      <c r="AC1397" s="55"/>
      <c r="AD1397" s="55"/>
      <c r="AE1397" s="55"/>
      <c r="AF1397" s="55"/>
      <c r="AG1397" s="55"/>
      <c r="AH1397" s="55"/>
      <c r="AI1397" s="55"/>
      <c r="AJ1397" s="55"/>
      <c r="AK1397" s="55"/>
      <c r="AL1397" s="55"/>
      <c r="AM1397" s="55"/>
      <c r="AN1397" s="55"/>
      <c r="AO1397" s="55"/>
      <c r="AP1397" s="55"/>
      <c r="AQ1397" s="55"/>
      <c r="AR1397" s="55"/>
      <c r="AS1397" s="55"/>
      <c r="AT1397" s="55"/>
      <c r="AU1397" s="55"/>
      <c r="AV1397" s="55"/>
      <c r="AW1397" s="55"/>
      <c r="AX1397" s="55"/>
      <c r="AY1397" s="55"/>
      <c r="AZ1397" s="55"/>
      <c r="BA1397" s="55"/>
      <c r="BB1397" s="55"/>
      <c r="BC1397" s="55"/>
      <c r="BD1397" s="55"/>
      <c r="BE1397" s="55"/>
      <c r="BF1397" s="55"/>
      <c r="BG1397" s="55"/>
      <c r="BH1397" s="55"/>
      <c r="BI1397" s="55"/>
      <c r="BJ1397" s="55"/>
      <c r="BK1397" s="55"/>
      <c r="BL1397" s="55"/>
      <c r="BM1397" s="55"/>
      <c r="BN1397" s="55"/>
      <c r="BO1397" s="55"/>
      <c r="BP1397" s="55"/>
      <c r="BQ1397" s="55"/>
      <c r="BR1397" s="55"/>
    </row>
    <row r="1398" spans="3:70" x14ac:dyDescent="0.4">
      <c r="C1398" s="55"/>
      <c r="D1398" s="55"/>
      <c r="E1398" s="55"/>
      <c r="F1398" s="55"/>
      <c r="G1398" s="55"/>
      <c r="H1398" s="55"/>
      <c r="I1398" s="55"/>
      <c r="J1398" s="55"/>
      <c r="K1398" s="55"/>
      <c r="L1398" s="55"/>
      <c r="M1398" s="55"/>
      <c r="N1398" s="55"/>
      <c r="O1398" s="55"/>
      <c r="P1398" s="55"/>
      <c r="Q1398" s="55"/>
      <c r="R1398" s="55"/>
      <c r="S1398" s="55"/>
      <c r="T1398" s="55"/>
      <c r="U1398" s="55"/>
      <c r="V1398" s="55"/>
      <c r="W1398" s="55"/>
      <c r="X1398" s="55"/>
      <c r="Y1398" s="55"/>
      <c r="Z1398" s="55"/>
      <c r="AA1398" s="55"/>
      <c r="AB1398" s="55"/>
      <c r="AC1398" s="55"/>
      <c r="AD1398" s="55"/>
      <c r="AE1398" s="55"/>
      <c r="AF1398" s="55"/>
      <c r="AG1398" s="55"/>
      <c r="AH1398" s="55"/>
      <c r="AI1398" s="55"/>
      <c r="AJ1398" s="55"/>
      <c r="AK1398" s="55"/>
      <c r="AL1398" s="55"/>
      <c r="AM1398" s="55"/>
      <c r="AN1398" s="55"/>
      <c r="AO1398" s="55"/>
      <c r="AP1398" s="55"/>
      <c r="AQ1398" s="55"/>
      <c r="AR1398" s="55"/>
      <c r="AS1398" s="55"/>
      <c r="AT1398" s="55"/>
      <c r="AU1398" s="55"/>
      <c r="AV1398" s="55"/>
      <c r="AW1398" s="55"/>
      <c r="AX1398" s="55"/>
      <c r="AY1398" s="55"/>
      <c r="AZ1398" s="55"/>
      <c r="BA1398" s="55"/>
      <c r="BB1398" s="55"/>
      <c r="BC1398" s="55"/>
      <c r="BD1398" s="55"/>
      <c r="BE1398" s="55"/>
      <c r="BF1398" s="55"/>
      <c r="BG1398" s="55"/>
      <c r="BH1398" s="55"/>
      <c r="BI1398" s="55"/>
      <c r="BJ1398" s="55"/>
      <c r="BK1398" s="55"/>
      <c r="BL1398" s="55"/>
      <c r="BM1398" s="55"/>
      <c r="BN1398" s="55"/>
      <c r="BO1398" s="55"/>
      <c r="BP1398" s="55"/>
      <c r="BQ1398" s="55"/>
      <c r="BR1398" s="55"/>
    </row>
    <row r="1399" spans="3:70" x14ac:dyDescent="0.4">
      <c r="C1399" s="55"/>
      <c r="D1399" s="55"/>
      <c r="E1399" s="55"/>
      <c r="F1399" s="55"/>
      <c r="G1399" s="55"/>
      <c r="H1399" s="55"/>
      <c r="I1399" s="55"/>
      <c r="J1399" s="55"/>
      <c r="K1399" s="55"/>
      <c r="L1399" s="55"/>
      <c r="M1399" s="55"/>
      <c r="N1399" s="55"/>
      <c r="O1399" s="55"/>
      <c r="P1399" s="55"/>
      <c r="Q1399" s="55"/>
      <c r="R1399" s="55"/>
      <c r="S1399" s="55"/>
      <c r="T1399" s="55"/>
      <c r="U1399" s="55"/>
      <c r="V1399" s="55"/>
      <c r="W1399" s="55"/>
      <c r="X1399" s="55"/>
      <c r="Y1399" s="55"/>
      <c r="Z1399" s="55"/>
      <c r="AA1399" s="55"/>
      <c r="AB1399" s="55"/>
      <c r="AC1399" s="55"/>
      <c r="AD1399" s="55"/>
      <c r="AE1399" s="55"/>
      <c r="AF1399" s="55"/>
      <c r="AG1399" s="55"/>
      <c r="AH1399" s="55"/>
      <c r="AI1399" s="55"/>
      <c r="AJ1399" s="55"/>
      <c r="AK1399" s="55"/>
      <c r="AL1399" s="55"/>
      <c r="AM1399" s="55"/>
      <c r="AN1399" s="55"/>
      <c r="AO1399" s="55"/>
      <c r="AP1399" s="55"/>
      <c r="AQ1399" s="55"/>
      <c r="AR1399" s="55"/>
      <c r="AS1399" s="55"/>
      <c r="AT1399" s="55"/>
      <c r="AU1399" s="55"/>
      <c r="AV1399" s="55"/>
      <c r="AW1399" s="55"/>
      <c r="AX1399" s="55"/>
      <c r="AY1399" s="55"/>
      <c r="AZ1399" s="55"/>
      <c r="BA1399" s="55"/>
      <c r="BB1399" s="55"/>
      <c r="BC1399" s="55"/>
      <c r="BD1399" s="55"/>
      <c r="BE1399" s="55"/>
      <c r="BF1399" s="55"/>
      <c r="BG1399" s="55"/>
      <c r="BH1399" s="55"/>
      <c r="BI1399" s="55"/>
      <c r="BJ1399" s="55"/>
      <c r="BK1399" s="55"/>
      <c r="BL1399" s="55"/>
      <c r="BM1399" s="55"/>
      <c r="BN1399" s="55"/>
      <c r="BO1399" s="55"/>
      <c r="BP1399" s="55"/>
      <c r="BQ1399" s="55"/>
      <c r="BR1399" s="55"/>
    </row>
    <row r="1400" spans="3:70" x14ac:dyDescent="0.4">
      <c r="C1400" s="55"/>
      <c r="D1400" s="55"/>
      <c r="E1400" s="55"/>
      <c r="F1400" s="55"/>
      <c r="G1400" s="55"/>
      <c r="H1400" s="55"/>
      <c r="I1400" s="55"/>
      <c r="J1400" s="55"/>
      <c r="K1400" s="55"/>
      <c r="L1400" s="55"/>
      <c r="M1400" s="55"/>
      <c r="N1400" s="55"/>
      <c r="O1400" s="55"/>
      <c r="P1400" s="55"/>
      <c r="Q1400" s="55"/>
      <c r="R1400" s="55"/>
      <c r="S1400" s="55"/>
      <c r="T1400" s="55"/>
      <c r="U1400" s="55"/>
      <c r="V1400" s="55"/>
      <c r="W1400" s="55"/>
      <c r="X1400" s="55"/>
      <c r="Y1400" s="55"/>
      <c r="Z1400" s="55"/>
      <c r="AA1400" s="55"/>
      <c r="AB1400" s="55"/>
      <c r="AC1400" s="55"/>
      <c r="AD1400" s="55"/>
      <c r="AE1400" s="55"/>
      <c r="AF1400" s="55"/>
      <c r="AG1400" s="55"/>
      <c r="AH1400" s="55"/>
      <c r="AI1400" s="55"/>
      <c r="AJ1400" s="55"/>
      <c r="AK1400" s="55"/>
      <c r="AL1400" s="55"/>
      <c r="AM1400" s="55"/>
      <c r="AN1400" s="55"/>
      <c r="AO1400" s="55"/>
      <c r="AP1400" s="55"/>
      <c r="AQ1400" s="55"/>
      <c r="AR1400" s="55"/>
      <c r="AS1400" s="55"/>
      <c r="AT1400" s="55"/>
      <c r="AU1400" s="55"/>
      <c r="AV1400" s="55"/>
      <c r="AW1400" s="55"/>
      <c r="AX1400" s="55"/>
      <c r="AY1400" s="55"/>
      <c r="AZ1400" s="55"/>
      <c r="BA1400" s="55"/>
      <c r="BB1400" s="55"/>
      <c r="BC1400" s="55"/>
      <c r="BD1400" s="55"/>
      <c r="BE1400" s="55"/>
      <c r="BF1400" s="55"/>
      <c r="BG1400" s="55"/>
      <c r="BH1400" s="55"/>
      <c r="BI1400" s="55"/>
      <c r="BJ1400" s="55"/>
      <c r="BK1400" s="55"/>
      <c r="BL1400" s="55"/>
      <c r="BM1400" s="55"/>
      <c r="BN1400" s="55"/>
      <c r="BO1400" s="55"/>
      <c r="BP1400" s="55"/>
      <c r="BQ1400" s="55"/>
      <c r="BR1400" s="55"/>
    </row>
    <row r="1401" spans="3:70" x14ac:dyDescent="0.4">
      <c r="C1401" s="55"/>
      <c r="D1401" s="55"/>
      <c r="E1401" s="55"/>
      <c r="F1401" s="55"/>
      <c r="G1401" s="55"/>
      <c r="H1401" s="55"/>
      <c r="I1401" s="55"/>
      <c r="J1401" s="55"/>
      <c r="K1401" s="55"/>
      <c r="L1401" s="55"/>
      <c r="M1401" s="55"/>
      <c r="N1401" s="55"/>
      <c r="O1401" s="55"/>
      <c r="P1401" s="55"/>
      <c r="Q1401" s="55"/>
      <c r="R1401" s="55"/>
      <c r="S1401" s="55"/>
      <c r="T1401" s="55"/>
      <c r="U1401" s="55"/>
      <c r="V1401" s="55"/>
      <c r="W1401" s="55"/>
      <c r="X1401" s="55"/>
      <c r="Y1401" s="55"/>
      <c r="Z1401" s="55"/>
      <c r="AA1401" s="55"/>
      <c r="AB1401" s="55"/>
      <c r="AC1401" s="55"/>
      <c r="AD1401" s="55"/>
      <c r="AE1401" s="55"/>
      <c r="AF1401" s="55"/>
      <c r="AG1401" s="55"/>
      <c r="AH1401" s="55"/>
      <c r="AI1401" s="55"/>
      <c r="AJ1401" s="55"/>
      <c r="AK1401" s="55"/>
      <c r="AL1401" s="55"/>
      <c r="AM1401" s="55"/>
      <c r="AN1401" s="55"/>
      <c r="AO1401" s="55"/>
      <c r="AP1401" s="55"/>
      <c r="AQ1401" s="55"/>
      <c r="AR1401" s="55"/>
      <c r="AS1401" s="55"/>
      <c r="AT1401" s="55"/>
      <c r="AU1401" s="55"/>
      <c r="AV1401" s="55"/>
      <c r="AW1401" s="55"/>
      <c r="AX1401" s="55"/>
      <c r="AY1401" s="55"/>
      <c r="AZ1401" s="55"/>
      <c r="BA1401" s="55"/>
      <c r="BB1401" s="55"/>
      <c r="BC1401" s="55"/>
      <c r="BD1401" s="55"/>
      <c r="BE1401" s="55"/>
      <c r="BF1401" s="55"/>
      <c r="BG1401" s="55"/>
      <c r="BH1401" s="55"/>
      <c r="BI1401" s="55"/>
      <c r="BJ1401" s="55"/>
      <c r="BK1401" s="55"/>
      <c r="BL1401" s="55"/>
      <c r="BM1401" s="55"/>
      <c r="BN1401" s="55"/>
      <c r="BO1401" s="55"/>
      <c r="BP1401" s="55"/>
      <c r="BQ1401" s="55"/>
      <c r="BR1401" s="55"/>
    </row>
    <row r="1402" spans="3:70" x14ac:dyDescent="0.4">
      <c r="C1402" s="55"/>
      <c r="D1402" s="55"/>
      <c r="E1402" s="55"/>
      <c r="F1402" s="55"/>
      <c r="G1402" s="55"/>
      <c r="H1402" s="55"/>
      <c r="I1402" s="55"/>
      <c r="J1402" s="55"/>
      <c r="K1402" s="55"/>
      <c r="L1402" s="55"/>
      <c r="M1402" s="55"/>
      <c r="N1402" s="55"/>
      <c r="O1402" s="55"/>
      <c r="P1402" s="55"/>
      <c r="Q1402" s="55"/>
      <c r="R1402" s="55"/>
      <c r="S1402" s="55"/>
      <c r="T1402" s="55"/>
      <c r="U1402" s="55"/>
      <c r="V1402" s="55"/>
      <c r="W1402" s="55"/>
      <c r="X1402" s="55"/>
      <c r="Y1402" s="55"/>
      <c r="Z1402" s="55"/>
      <c r="AA1402" s="55"/>
      <c r="AB1402" s="55"/>
      <c r="AC1402" s="55"/>
      <c r="AD1402" s="55"/>
      <c r="AE1402" s="55"/>
      <c r="AF1402" s="55"/>
      <c r="AG1402" s="55"/>
      <c r="AH1402" s="55"/>
      <c r="AI1402" s="55"/>
      <c r="AJ1402" s="55"/>
      <c r="AK1402" s="55"/>
      <c r="AL1402" s="55"/>
      <c r="AM1402" s="55"/>
      <c r="AN1402" s="55"/>
      <c r="AO1402" s="55"/>
      <c r="AP1402" s="55"/>
      <c r="AQ1402" s="55"/>
      <c r="AR1402" s="55"/>
      <c r="AS1402" s="55"/>
      <c r="AT1402" s="55"/>
      <c r="AU1402" s="55"/>
      <c r="AV1402" s="55"/>
      <c r="AW1402" s="55"/>
      <c r="AX1402" s="55"/>
      <c r="AY1402" s="55"/>
      <c r="AZ1402" s="55"/>
      <c r="BA1402" s="55"/>
      <c r="BB1402" s="55"/>
      <c r="BC1402" s="55"/>
      <c r="BD1402" s="55"/>
      <c r="BE1402" s="55"/>
      <c r="BF1402" s="55"/>
      <c r="BG1402" s="55"/>
      <c r="BH1402" s="55"/>
      <c r="BI1402" s="55"/>
      <c r="BJ1402" s="55"/>
      <c r="BK1402" s="55"/>
      <c r="BL1402" s="55"/>
      <c r="BM1402" s="55"/>
      <c r="BN1402" s="55"/>
      <c r="BO1402" s="55"/>
      <c r="BP1402" s="55"/>
      <c r="BQ1402" s="55"/>
      <c r="BR1402" s="55"/>
    </row>
    <row r="1403" spans="3:70" x14ac:dyDescent="0.4">
      <c r="C1403" s="55"/>
      <c r="D1403" s="55"/>
      <c r="E1403" s="55"/>
      <c r="F1403" s="55"/>
      <c r="G1403" s="55"/>
      <c r="H1403" s="55"/>
      <c r="I1403" s="55"/>
      <c r="J1403" s="55"/>
      <c r="K1403" s="55"/>
      <c r="L1403" s="55"/>
      <c r="M1403" s="55"/>
      <c r="N1403" s="55"/>
      <c r="O1403" s="55"/>
      <c r="P1403" s="55"/>
      <c r="Q1403" s="55"/>
      <c r="R1403" s="55"/>
      <c r="S1403" s="55"/>
      <c r="T1403" s="55"/>
      <c r="U1403" s="55"/>
      <c r="V1403" s="55"/>
      <c r="W1403" s="55"/>
      <c r="X1403" s="55"/>
      <c r="Y1403" s="55"/>
      <c r="Z1403" s="55"/>
      <c r="AA1403" s="55"/>
      <c r="AB1403" s="55"/>
      <c r="AC1403" s="55"/>
      <c r="AD1403" s="55"/>
      <c r="AE1403" s="55"/>
      <c r="AF1403" s="55"/>
      <c r="AG1403" s="55"/>
      <c r="AH1403" s="55"/>
      <c r="AI1403" s="55"/>
      <c r="AJ1403" s="55"/>
      <c r="AK1403" s="55"/>
      <c r="AL1403" s="55"/>
      <c r="AM1403" s="55"/>
      <c r="AN1403" s="55"/>
      <c r="AO1403" s="55"/>
      <c r="AP1403" s="55"/>
      <c r="AQ1403" s="55"/>
      <c r="AR1403" s="55"/>
      <c r="AS1403" s="55"/>
      <c r="AT1403" s="55"/>
      <c r="AU1403" s="55"/>
      <c r="AV1403" s="55"/>
      <c r="AW1403" s="55"/>
      <c r="AX1403" s="55"/>
      <c r="AY1403" s="55"/>
      <c r="AZ1403" s="55"/>
      <c r="BA1403" s="55"/>
      <c r="BB1403" s="55"/>
      <c r="BC1403" s="55"/>
      <c r="BD1403" s="55"/>
      <c r="BE1403" s="55"/>
      <c r="BF1403" s="55"/>
      <c r="BG1403" s="55"/>
      <c r="BH1403" s="55"/>
      <c r="BI1403" s="55"/>
      <c r="BJ1403" s="55"/>
      <c r="BK1403" s="55"/>
      <c r="BL1403" s="55"/>
      <c r="BM1403" s="55"/>
      <c r="BN1403" s="55"/>
      <c r="BO1403" s="55"/>
      <c r="BP1403" s="55"/>
      <c r="BQ1403" s="55"/>
      <c r="BR1403" s="55"/>
    </row>
    <row r="1404" spans="3:70" x14ac:dyDescent="0.4">
      <c r="C1404" s="55"/>
      <c r="D1404" s="55"/>
      <c r="E1404" s="55"/>
      <c r="F1404" s="55"/>
      <c r="G1404" s="55"/>
      <c r="H1404" s="55"/>
      <c r="I1404" s="55"/>
      <c r="J1404" s="55"/>
      <c r="K1404" s="55"/>
      <c r="L1404" s="55"/>
      <c r="M1404" s="55"/>
      <c r="N1404" s="55"/>
      <c r="O1404" s="55"/>
      <c r="P1404" s="55"/>
      <c r="Q1404" s="55"/>
      <c r="R1404" s="55"/>
      <c r="S1404" s="55"/>
      <c r="T1404" s="55"/>
      <c r="U1404" s="55"/>
      <c r="V1404" s="55"/>
      <c r="W1404" s="55"/>
      <c r="X1404" s="55"/>
      <c r="Y1404" s="55"/>
      <c r="Z1404" s="55"/>
      <c r="AA1404" s="55"/>
      <c r="AB1404" s="55"/>
      <c r="AC1404" s="55"/>
      <c r="AD1404" s="55"/>
      <c r="AE1404" s="55"/>
      <c r="AF1404" s="55"/>
      <c r="AG1404" s="55"/>
      <c r="AH1404" s="55"/>
      <c r="AI1404" s="55"/>
      <c r="AJ1404" s="55"/>
      <c r="AK1404" s="55"/>
      <c r="AL1404" s="55"/>
      <c r="AM1404" s="55"/>
      <c r="AN1404" s="55"/>
      <c r="AO1404" s="55"/>
      <c r="AP1404" s="55"/>
      <c r="AQ1404" s="55"/>
      <c r="AR1404" s="55"/>
      <c r="AS1404" s="55"/>
      <c r="AT1404" s="55"/>
      <c r="AU1404" s="55"/>
      <c r="AV1404" s="55"/>
      <c r="AW1404" s="55"/>
      <c r="AX1404" s="55"/>
      <c r="AY1404" s="55"/>
      <c r="AZ1404" s="55"/>
      <c r="BA1404" s="55"/>
      <c r="BB1404" s="55"/>
      <c r="BC1404" s="55"/>
      <c r="BD1404" s="55"/>
      <c r="BE1404" s="55"/>
      <c r="BF1404" s="55"/>
      <c r="BG1404" s="55"/>
      <c r="BH1404" s="55"/>
      <c r="BI1404" s="55"/>
      <c r="BJ1404" s="55"/>
      <c r="BK1404" s="55"/>
      <c r="BL1404" s="55"/>
      <c r="BM1404" s="55"/>
      <c r="BN1404" s="55"/>
      <c r="BO1404" s="55"/>
      <c r="BP1404" s="55"/>
      <c r="BQ1404" s="55"/>
      <c r="BR1404" s="55"/>
    </row>
    <row r="1405" spans="3:70" x14ac:dyDescent="0.4">
      <c r="C1405" s="55"/>
      <c r="D1405" s="55"/>
      <c r="E1405" s="55"/>
      <c r="F1405" s="55"/>
      <c r="G1405" s="55"/>
      <c r="H1405" s="55"/>
      <c r="I1405" s="55"/>
      <c r="J1405" s="55"/>
      <c r="K1405" s="55"/>
      <c r="L1405" s="55"/>
      <c r="M1405" s="55"/>
      <c r="N1405" s="55"/>
      <c r="O1405" s="55"/>
      <c r="P1405" s="55"/>
      <c r="Q1405" s="55"/>
      <c r="R1405" s="55"/>
      <c r="S1405" s="55"/>
      <c r="T1405" s="55"/>
      <c r="U1405" s="55"/>
      <c r="V1405" s="55"/>
      <c r="W1405" s="55"/>
      <c r="X1405" s="55"/>
      <c r="Y1405" s="55"/>
      <c r="Z1405" s="55"/>
      <c r="AA1405" s="55"/>
      <c r="AB1405" s="55"/>
      <c r="AC1405" s="55"/>
      <c r="AD1405" s="55"/>
      <c r="AE1405" s="55"/>
      <c r="AF1405" s="55"/>
      <c r="AG1405" s="55"/>
      <c r="AH1405" s="55"/>
      <c r="AI1405" s="55"/>
      <c r="AJ1405" s="55"/>
      <c r="AK1405" s="55"/>
      <c r="AL1405" s="55"/>
      <c r="AM1405" s="55"/>
      <c r="AN1405" s="55"/>
      <c r="AO1405" s="55"/>
      <c r="AP1405" s="55"/>
      <c r="AQ1405" s="55"/>
      <c r="AR1405" s="55"/>
      <c r="AS1405" s="55"/>
      <c r="AT1405" s="55"/>
      <c r="AU1405" s="55"/>
      <c r="AV1405" s="55"/>
      <c r="AW1405" s="55"/>
      <c r="AX1405" s="55"/>
      <c r="AY1405" s="55"/>
      <c r="AZ1405" s="55"/>
      <c r="BA1405" s="55"/>
      <c r="BB1405" s="55"/>
      <c r="BC1405" s="55"/>
      <c r="BD1405" s="55"/>
      <c r="BE1405" s="55"/>
      <c r="BF1405" s="55"/>
      <c r="BG1405" s="55"/>
      <c r="BH1405" s="55"/>
      <c r="BI1405" s="55"/>
      <c r="BJ1405" s="55"/>
      <c r="BK1405" s="55"/>
      <c r="BL1405" s="55"/>
      <c r="BM1405" s="55"/>
      <c r="BN1405" s="55"/>
      <c r="BO1405" s="55"/>
      <c r="BP1405" s="55"/>
      <c r="BQ1405" s="55"/>
      <c r="BR1405" s="55"/>
    </row>
    <row r="1406" spans="3:70" x14ac:dyDescent="0.4">
      <c r="C1406" s="55"/>
      <c r="D1406" s="55"/>
      <c r="E1406" s="55"/>
      <c r="F1406" s="55"/>
      <c r="G1406" s="55"/>
      <c r="H1406" s="55"/>
      <c r="I1406" s="55"/>
      <c r="J1406" s="55"/>
      <c r="K1406" s="55"/>
      <c r="L1406" s="55"/>
      <c r="M1406" s="55"/>
      <c r="N1406" s="55"/>
      <c r="O1406" s="55"/>
      <c r="P1406" s="55"/>
      <c r="Q1406" s="55"/>
      <c r="R1406" s="55"/>
      <c r="S1406" s="55"/>
      <c r="T1406" s="55"/>
      <c r="U1406" s="55"/>
      <c r="V1406" s="55"/>
      <c r="W1406" s="55"/>
      <c r="X1406" s="55"/>
      <c r="Y1406" s="55"/>
      <c r="Z1406" s="55"/>
      <c r="AA1406" s="55"/>
      <c r="AB1406" s="55"/>
      <c r="AC1406" s="55"/>
      <c r="AD1406" s="55"/>
      <c r="AE1406" s="55"/>
      <c r="AF1406" s="55"/>
      <c r="AG1406" s="55"/>
      <c r="AH1406" s="55"/>
      <c r="AI1406" s="55"/>
      <c r="AJ1406" s="55"/>
      <c r="AK1406" s="55"/>
      <c r="AL1406" s="55"/>
      <c r="AM1406" s="55"/>
      <c r="AN1406" s="55"/>
      <c r="AO1406" s="55"/>
      <c r="AP1406" s="55"/>
      <c r="AQ1406" s="55"/>
      <c r="AR1406" s="55"/>
      <c r="AS1406" s="55"/>
      <c r="AT1406" s="55"/>
      <c r="AU1406" s="55"/>
      <c r="AV1406" s="55"/>
      <c r="AW1406" s="55"/>
      <c r="AX1406" s="55"/>
      <c r="AY1406" s="55"/>
      <c r="AZ1406" s="55"/>
      <c r="BA1406" s="55"/>
      <c r="BB1406" s="55"/>
      <c r="BC1406" s="55"/>
      <c r="BD1406" s="55"/>
      <c r="BE1406" s="55"/>
      <c r="BF1406" s="55"/>
      <c r="BG1406" s="55"/>
      <c r="BH1406" s="55"/>
      <c r="BI1406" s="55"/>
      <c r="BJ1406" s="55"/>
      <c r="BK1406" s="55"/>
      <c r="BL1406" s="55"/>
      <c r="BM1406" s="55"/>
      <c r="BN1406" s="55"/>
      <c r="BO1406" s="55"/>
      <c r="BP1406" s="55"/>
      <c r="BQ1406" s="55"/>
      <c r="BR1406" s="55"/>
    </row>
    <row r="1407" spans="3:70" x14ac:dyDescent="0.4">
      <c r="C1407" s="55"/>
      <c r="D1407" s="55"/>
      <c r="E1407" s="55"/>
      <c r="F1407" s="55"/>
      <c r="G1407" s="55"/>
      <c r="H1407" s="55"/>
      <c r="I1407" s="55"/>
      <c r="J1407" s="55"/>
      <c r="K1407" s="55"/>
      <c r="L1407" s="55"/>
      <c r="M1407" s="55"/>
      <c r="N1407" s="55"/>
      <c r="O1407" s="55"/>
      <c r="P1407" s="55"/>
      <c r="Q1407" s="55"/>
      <c r="R1407" s="55"/>
      <c r="S1407" s="55"/>
      <c r="T1407" s="55"/>
      <c r="U1407" s="55"/>
      <c r="V1407" s="55"/>
      <c r="W1407" s="55"/>
      <c r="X1407" s="55"/>
      <c r="Y1407" s="55"/>
      <c r="Z1407" s="55"/>
      <c r="AA1407" s="55"/>
      <c r="AB1407" s="55"/>
      <c r="AC1407" s="55"/>
      <c r="AD1407" s="55"/>
      <c r="AE1407" s="55"/>
      <c r="AF1407" s="55"/>
      <c r="AG1407" s="55"/>
      <c r="AH1407" s="55"/>
      <c r="AI1407" s="55"/>
      <c r="AJ1407" s="55"/>
      <c r="AK1407" s="55"/>
      <c r="AL1407" s="55"/>
      <c r="AM1407" s="55"/>
      <c r="AN1407" s="55"/>
      <c r="AO1407" s="55"/>
      <c r="AP1407" s="55"/>
      <c r="AQ1407" s="55"/>
      <c r="AR1407" s="55"/>
      <c r="AS1407" s="55"/>
      <c r="AT1407" s="55"/>
      <c r="AU1407" s="55"/>
      <c r="AV1407" s="55"/>
      <c r="AW1407" s="55"/>
      <c r="AX1407" s="55"/>
      <c r="AY1407" s="55"/>
      <c r="AZ1407" s="55"/>
      <c r="BA1407" s="55"/>
      <c r="BB1407" s="55"/>
      <c r="BC1407" s="55"/>
      <c r="BD1407" s="55"/>
      <c r="BE1407" s="55"/>
      <c r="BF1407" s="55"/>
      <c r="BG1407" s="55"/>
      <c r="BH1407" s="55"/>
      <c r="BI1407" s="55"/>
      <c r="BJ1407" s="55"/>
      <c r="BK1407" s="55"/>
      <c r="BL1407" s="55"/>
      <c r="BM1407" s="55"/>
      <c r="BN1407" s="55"/>
      <c r="BO1407" s="55"/>
      <c r="BP1407" s="55"/>
      <c r="BQ1407" s="55"/>
      <c r="BR1407" s="55"/>
    </row>
    <row r="1408" spans="3:70" x14ac:dyDescent="0.4">
      <c r="C1408" s="55"/>
      <c r="D1408" s="55"/>
      <c r="E1408" s="55"/>
      <c r="F1408" s="55"/>
      <c r="G1408" s="55"/>
      <c r="H1408" s="55"/>
      <c r="I1408" s="55"/>
      <c r="J1408" s="55"/>
      <c r="K1408" s="55"/>
      <c r="L1408" s="55"/>
      <c r="M1408" s="55"/>
      <c r="N1408" s="55"/>
      <c r="O1408" s="55"/>
      <c r="P1408" s="55"/>
      <c r="Q1408" s="55"/>
      <c r="R1408" s="55"/>
      <c r="S1408" s="55"/>
      <c r="T1408" s="55"/>
      <c r="U1408" s="55"/>
      <c r="V1408" s="55"/>
      <c r="W1408" s="55"/>
      <c r="X1408" s="55"/>
      <c r="Y1408" s="55"/>
      <c r="Z1408" s="55"/>
      <c r="AA1408" s="55"/>
      <c r="AB1408" s="55"/>
      <c r="AC1408" s="55"/>
      <c r="AD1408" s="55"/>
      <c r="AE1408" s="55"/>
      <c r="AF1408" s="55"/>
      <c r="AG1408" s="55"/>
      <c r="AH1408" s="55"/>
      <c r="AI1408" s="55"/>
      <c r="AJ1408" s="55"/>
      <c r="AK1408" s="55"/>
      <c r="AL1408" s="55"/>
      <c r="AM1408" s="55"/>
      <c r="AN1408" s="55"/>
      <c r="AO1408" s="55"/>
      <c r="AP1408" s="55"/>
      <c r="AQ1408" s="55"/>
      <c r="AR1408" s="55"/>
      <c r="AS1408" s="55"/>
      <c r="AT1408" s="55"/>
      <c r="AU1408" s="55"/>
      <c r="AV1408" s="55"/>
      <c r="AW1408" s="55"/>
      <c r="AX1408" s="55"/>
      <c r="AY1408" s="55"/>
      <c r="AZ1408" s="55"/>
      <c r="BA1408" s="55"/>
      <c r="BB1408" s="55"/>
      <c r="BC1408" s="55"/>
      <c r="BD1408" s="55"/>
      <c r="BE1408" s="55"/>
      <c r="BF1408" s="55"/>
      <c r="BG1408" s="55"/>
      <c r="BH1408" s="55"/>
      <c r="BI1408" s="55"/>
      <c r="BJ1408" s="55"/>
      <c r="BK1408" s="55"/>
      <c r="BL1408" s="55"/>
      <c r="BM1408" s="55"/>
      <c r="BN1408" s="55"/>
      <c r="BO1408" s="55"/>
      <c r="BP1408" s="55"/>
      <c r="BQ1408" s="55"/>
      <c r="BR1408" s="55"/>
    </row>
    <row r="1409" spans="3:70" x14ac:dyDescent="0.4">
      <c r="C1409" s="55"/>
      <c r="D1409" s="55"/>
      <c r="E1409" s="55"/>
      <c r="F1409" s="55"/>
      <c r="G1409" s="55"/>
      <c r="H1409" s="55"/>
      <c r="I1409" s="55"/>
      <c r="J1409" s="55"/>
      <c r="K1409" s="55"/>
      <c r="L1409" s="55"/>
      <c r="M1409" s="55"/>
      <c r="N1409" s="55"/>
      <c r="O1409" s="55"/>
      <c r="P1409" s="55"/>
      <c r="Q1409" s="55"/>
      <c r="R1409" s="55"/>
      <c r="S1409" s="55"/>
      <c r="T1409" s="55"/>
      <c r="U1409" s="55"/>
      <c r="V1409" s="55"/>
      <c r="W1409" s="55"/>
      <c r="X1409" s="55"/>
      <c r="Y1409" s="55"/>
      <c r="Z1409" s="55"/>
      <c r="AA1409" s="55"/>
      <c r="AB1409" s="55"/>
      <c r="AC1409" s="55"/>
      <c r="AD1409" s="55"/>
      <c r="AE1409" s="55"/>
      <c r="AF1409" s="55"/>
      <c r="AG1409" s="55"/>
      <c r="AH1409" s="55"/>
      <c r="AI1409" s="55"/>
      <c r="AJ1409" s="55"/>
      <c r="AK1409" s="55"/>
      <c r="AL1409" s="55"/>
      <c r="AM1409" s="55"/>
      <c r="AN1409" s="55"/>
      <c r="AO1409" s="55"/>
      <c r="AP1409" s="55"/>
      <c r="AQ1409" s="55"/>
      <c r="AR1409" s="55"/>
      <c r="AS1409" s="55"/>
      <c r="AT1409" s="55"/>
      <c r="AU1409" s="55"/>
      <c r="AV1409" s="55"/>
      <c r="AW1409" s="55"/>
      <c r="AX1409" s="55"/>
      <c r="AY1409" s="55"/>
      <c r="AZ1409" s="55"/>
      <c r="BA1409" s="55"/>
      <c r="BB1409" s="55"/>
      <c r="BC1409" s="55"/>
      <c r="BD1409" s="55"/>
      <c r="BE1409" s="55"/>
      <c r="BF1409" s="55"/>
      <c r="BG1409" s="55"/>
      <c r="BH1409" s="55"/>
      <c r="BI1409" s="55"/>
      <c r="BJ1409" s="55"/>
      <c r="BK1409" s="55"/>
      <c r="BL1409" s="55"/>
      <c r="BM1409" s="55"/>
      <c r="BN1409" s="55"/>
      <c r="BO1409" s="55"/>
      <c r="BP1409" s="55"/>
      <c r="BQ1409" s="55"/>
      <c r="BR1409" s="55"/>
    </row>
    <row r="1410" spans="3:70" x14ac:dyDescent="0.4">
      <c r="C1410" s="55"/>
      <c r="D1410" s="55"/>
      <c r="E1410" s="55"/>
      <c r="F1410" s="55"/>
      <c r="G1410" s="55"/>
      <c r="H1410" s="55"/>
      <c r="I1410" s="55"/>
      <c r="J1410" s="55"/>
      <c r="K1410" s="55"/>
      <c r="L1410" s="55"/>
      <c r="M1410" s="55"/>
      <c r="N1410" s="55"/>
      <c r="O1410" s="55"/>
      <c r="P1410" s="55"/>
      <c r="Q1410" s="55"/>
      <c r="R1410" s="55"/>
      <c r="S1410" s="55"/>
      <c r="T1410" s="55"/>
      <c r="U1410" s="55"/>
      <c r="V1410" s="55"/>
      <c r="W1410" s="55"/>
      <c r="X1410" s="55"/>
      <c r="Y1410" s="55"/>
      <c r="Z1410" s="55"/>
      <c r="AA1410" s="55"/>
      <c r="AB1410" s="55"/>
      <c r="AC1410" s="55"/>
      <c r="AD1410" s="55"/>
      <c r="AE1410" s="55"/>
      <c r="AF1410" s="55"/>
      <c r="AG1410" s="55"/>
      <c r="AH1410" s="55"/>
      <c r="AI1410" s="55"/>
      <c r="AJ1410" s="55"/>
      <c r="AK1410" s="55"/>
      <c r="AL1410" s="55"/>
      <c r="AM1410" s="55"/>
      <c r="AN1410" s="55"/>
      <c r="AO1410" s="55"/>
      <c r="AP1410" s="55"/>
      <c r="AQ1410" s="55"/>
      <c r="AR1410" s="55"/>
      <c r="AS1410" s="55"/>
      <c r="AT1410" s="55"/>
      <c r="AU1410" s="55"/>
      <c r="AV1410" s="55"/>
      <c r="AW1410" s="55"/>
      <c r="AX1410" s="55"/>
      <c r="AY1410" s="55"/>
      <c r="AZ1410" s="55"/>
      <c r="BA1410" s="55"/>
      <c r="BB1410" s="55"/>
      <c r="BC1410" s="55"/>
      <c r="BD1410" s="55"/>
      <c r="BE1410" s="55"/>
      <c r="BF1410" s="55"/>
      <c r="BG1410" s="55"/>
      <c r="BH1410" s="55"/>
      <c r="BI1410" s="55"/>
      <c r="BJ1410" s="55"/>
      <c r="BK1410" s="55"/>
      <c r="BL1410" s="55"/>
      <c r="BM1410" s="55"/>
      <c r="BN1410" s="55"/>
      <c r="BO1410" s="55"/>
      <c r="BP1410" s="55"/>
      <c r="BQ1410" s="55"/>
      <c r="BR1410" s="55"/>
    </row>
    <row r="1411" spans="3:70" x14ac:dyDescent="0.4">
      <c r="C1411" s="55"/>
      <c r="D1411" s="55"/>
      <c r="E1411" s="55"/>
      <c r="F1411" s="55"/>
      <c r="G1411" s="55"/>
      <c r="H1411" s="55"/>
      <c r="I1411" s="55"/>
      <c r="J1411" s="55"/>
      <c r="K1411" s="55"/>
      <c r="L1411" s="55"/>
      <c r="M1411" s="55"/>
      <c r="N1411" s="55"/>
      <c r="O1411" s="55"/>
      <c r="P1411" s="55"/>
      <c r="Q1411" s="55"/>
      <c r="R1411" s="55"/>
      <c r="S1411" s="55"/>
      <c r="T1411" s="55"/>
      <c r="U1411" s="55"/>
      <c r="V1411" s="55"/>
      <c r="W1411" s="55"/>
      <c r="X1411" s="55"/>
      <c r="Y1411" s="55"/>
      <c r="Z1411" s="55"/>
      <c r="AA1411" s="55"/>
      <c r="AB1411" s="55"/>
      <c r="AC1411" s="55"/>
      <c r="AD1411" s="55"/>
      <c r="AE1411" s="55"/>
      <c r="AF1411" s="55"/>
      <c r="AG1411" s="55"/>
      <c r="AH1411" s="55"/>
      <c r="AI1411" s="55"/>
      <c r="AJ1411" s="55"/>
      <c r="AK1411" s="55"/>
      <c r="AL1411" s="55"/>
      <c r="AM1411" s="55"/>
      <c r="AN1411" s="55"/>
      <c r="AO1411" s="55"/>
      <c r="AP1411" s="55"/>
      <c r="AQ1411" s="55"/>
      <c r="AR1411" s="55"/>
      <c r="AS1411" s="55"/>
      <c r="AT1411" s="55"/>
      <c r="AU1411" s="55"/>
      <c r="AV1411" s="55"/>
      <c r="AW1411" s="55"/>
      <c r="AX1411" s="55"/>
      <c r="AY1411" s="55"/>
      <c r="AZ1411" s="55"/>
      <c r="BA1411" s="55"/>
      <c r="BB1411" s="55"/>
      <c r="BC1411" s="55"/>
      <c r="BD1411" s="55"/>
      <c r="BE1411" s="55"/>
      <c r="BF1411" s="55"/>
      <c r="BG1411" s="55"/>
      <c r="BH1411" s="55"/>
      <c r="BI1411" s="55"/>
      <c r="BJ1411" s="55"/>
      <c r="BK1411" s="55"/>
      <c r="BL1411" s="55"/>
      <c r="BM1411" s="55"/>
      <c r="BN1411" s="55"/>
      <c r="BO1411" s="55"/>
      <c r="BP1411" s="55"/>
      <c r="BQ1411" s="55"/>
      <c r="BR1411" s="55"/>
    </row>
    <row r="1412" spans="3:70" x14ac:dyDescent="0.4">
      <c r="C1412" s="55"/>
      <c r="D1412" s="55"/>
      <c r="E1412" s="55"/>
      <c r="F1412" s="55"/>
      <c r="G1412" s="55"/>
      <c r="H1412" s="55"/>
      <c r="I1412" s="55"/>
      <c r="J1412" s="55"/>
      <c r="K1412" s="55"/>
      <c r="L1412" s="55"/>
      <c r="M1412" s="55"/>
      <c r="N1412" s="55"/>
      <c r="O1412" s="55"/>
      <c r="P1412" s="55"/>
      <c r="Q1412" s="55"/>
      <c r="R1412" s="55"/>
      <c r="S1412" s="55"/>
      <c r="T1412" s="55"/>
      <c r="U1412" s="55"/>
      <c r="V1412" s="55"/>
      <c r="W1412" s="55"/>
      <c r="X1412" s="55"/>
      <c r="Y1412" s="55"/>
      <c r="Z1412" s="55"/>
      <c r="AA1412" s="55"/>
      <c r="AB1412" s="55"/>
      <c r="AC1412" s="55"/>
      <c r="AD1412" s="55"/>
      <c r="AE1412" s="55"/>
      <c r="AF1412" s="55"/>
      <c r="AG1412" s="55"/>
      <c r="AH1412" s="55"/>
      <c r="AI1412" s="55"/>
      <c r="AJ1412" s="55"/>
      <c r="AK1412" s="55"/>
      <c r="AL1412" s="55"/>
      <c r="AM1412" s="55"/>
      <c r="AN1412" s="55"/>
      <c r="AO1412" s="55"/>
      <c r="AP1412" s="55"/>
      <c r="AQ1412" s="55"/>
      <c r="AR1412" s="55"/>
      <c r="AS1412" s="55"/>
      <c r="AT1412" s="55"/>
      <c r="AU1412" s="55"/>
      <c r="AV1412" s="55"/>
      <c r="AW1412" s="55"/>
      <c r="AX1412" s="55"/>
      <c r="AY1412" s="55"/>
      <c r="AZ1412" s="55"/>
      <c r="BA1412" s="55"/>
      <c r="BB1412" s="55"/>
      <c r="BC1412" s="55"/>
      <c r="BD1412" s="55"/>
      <c r="BE1412" s="55"/>
      <c r="BF1412" s="55"/>
      <c r="BG1412" s="55"/>
      <c r="BH1412" s="55"/>
      <c r="BI1412" s="55"/>
      <c r="BJ1412" s="55"/>
      <c r="BK1412" s="55"/>
      <c r="BL1412" s="55"/>
      <c r="BM1412" s="55"/>
      <c r="BN1412" s="55"/>
      <c r="BO1412" s="55"/>
      <c r="BP1412" s="55"/>
      <c r="BQ1412" s="55"/>
      <c r="BR1412" s="55"/>
    </row>
    <row r="1413" spans="3:70" x14ac:dyDescent="0.4">
      <c r="C1413" s="55"/>
      <c r="D1413" s="55"/>
      <c r="E1413" s="55"/>
      <c r="F1413" s="55"/>
      <c r="G1413" s="55"/>
      <c r="H1413" s="55"/>
      <c r="I1413" s="55"/>
      <c r="J1413" s="55"/>
      <c r="K1413" s="55"/>
      <c r="L1413" s="55"/>
      <c r="M1413" s="55"/>
      <c r="N1413" s="55"/>
      <c r="O1413" s="55"/>
      <c r="P1413" s="55"/>
      <c r="Q1413" s="55"/>
      <c r="R1413" s="55"/>
      <c r="S1413" s="55"/>
      <c r="T1413" s="55"/>
      <c r="U1413" s="55"/>
      <c r="V1413" s="55"/>
      <c r="W1413" s="55"/>
      <c r="X1413" s="55"/>
      <c r="Y1413" s="55"/>
      <c r="Z1413" s="55"/>
      <c r="AA1413" s="55"/>
      <c r="AB1413" s="55"/>
      <c r="AC1413" s="55"/>
      <c r="AD1413" s="55"/>
      <c r="AE1413" s="55"/>
      <c r="AF1413" s="55"/>
      <c r="AG1413" s="55"/>
      <c r="AH1413" s="55"/>
      <c r="AI1413" s="55"/>
      <c r="AJ1413" s="55"/>
      <c r="AK1413" s="55"/>
      <c r="AL1413" s="55"/>
      <c r="AM1413" s="55"/>
      <c r="AN1413" s="55"/>
      <c r="AO1413" s="55"/>
      <c r="AP1413" s="55"/>
      <c r="AQ1413" s="55"/>
      <c r="AR1413" s="55"/>
      <c r="AS1413" s="55"/>
      <c r="AT1413" s="55"/>
      <c r="AU1413" s="55"/>
      <c r="AV1413" s="55"/>
      <c r="AW1413" s="55"/>
      <c r="AX1413" s="55"/>
      <c r="AY1413" s="55"/>
      <c r="AZ1413" s="55"/>
      <c r="BA1413" s="55"/>
      <c r="BB1413" s="55"/>
      <c r="BC1413" s="55"/>
      <c r="BD1413" s="55"/>
      <c r="BE1413" s="55"/>
      <c r="BF1413" s="55"/>
      <c r="BG1413" s="55"/>
      <c r="BH1413" s="55"/>
      <c r="BI1413" s="55"/>
      <c r="BJ1413" s="55"/>
      <c r="BK1413" s="55"/>
      <c r="BL1413" s="55"/>
      <c r="BM1413" s="55"/>
      <c r="BN1413" s="55"/>
      <c r="BO1413" s="55"/>
      <c r="BP1413" s="55"/>
      <c r="BQ1413" s="55"/>
      <c r="BR1413" s="55"/>
    </row>
    <row r="1414" spans="3:70" x14ac:dyDescent="0.4">
      <c r="C1414" s="55"/>
      <c r="D1414" s="55"/>
      <c r="E1414" s="55"/>
      <c r="F1414" s="55"/>
      <c r="G1414" s="55"/>
      <c r="H1414" s="55"/>
      <c r="I1414" s="55"/>
      <c r="J1414" s="55"/>
      <c r="K1414" s="55"/>
      <c r="L1414" s="55"/>
      <c r="M1414" s="55"/>
      <c r="N1414" s="55"/>
      <c r="O1414" s="55"/>
      <c r="P1414" s="55"/>
      <c r="Q1414" s="55"/>
      <c r="R1414" s="55"/>
      <c r="S1414" s="55"/>
      <c r="T1414" s="55"/>
      <c r="U1414" s="55"/>
      <c r="V1414" s="55"/>
      <c r="W1414" s="55"/>
      <c r="X1414" s="55"/>
      <c r="Y1414" s="55"/>
      <c r="Z1414" s="55"/>
      <c r="AA1414" s="55"/>
      <c r="AB1414" s="55"/>
      <c r="AC1414" s="55"/>
      <c r="AD1414" s="55"/>
      <c r="AE1414" s="55"/>
      <c r="AF1414" s="55"/>
      <c r="AG1414" s="55"/>
      <c r="AH1414" s="55"/>
      <c r="AI1414" s="55"/>
      <c r="AJ1414" s="55"/>
      <c r="AK1414" s="55"/>
      <c r="AL1414" s="55"/>
      <c r="AM1414" s="55"/>
      <c r="AN1414" s="55"/>
      <c r="AO1414" s="55"/>
      <c r="AP1414" s="55"/>
      <c r="AQ1414" s="55"/>
      <c r="AR1414" s="55"/>
      <c r="AS1414" s="55"/>
      <c r="AT1414" s="55"/>
      <c r="AU1414" s="55"/>
      <c r="AV1414" s="55"/>
      <c r="AW1414" s="55"/>
      <c r="AX1414" s="55"/>
      <c r="AY1414" s="55"/>
      <c r="AZ1414" s="55"/>
      <c r="BA1414" s="55"/>
      <c r="BB1414" s="55"/>
      <c r="BC1414" s="55"/>
      <c r="BD1414" s="55"/>
      <c r="BE1414" s="55"/>
      <c r="BF1414" s="55"/>
      <c r="BG1414" s="55"/>
      <c r="BH1414" s="55"/>
      <c r="BI1414" s="55"/>
      <c r="BJ1414" s="55"/>
      <c r="BK1414" s="55"/>
      <c r="BL1414" s="55"/>
      <c r="BM1414" s="55"/>
      <c r="BN1414" s="55"/>
      <c r="BO1414" s="55"/>
      <c r="BP1414" s="55"/>
      <c r="BQ1414" s="55"/>
      <c r="BR1414" s="55"/>
    </row>
    <row r="1415" spans="3:70" x14ac:dyDescent="0.4">
      <c r="C1415" s="55"/>
      <c r="D1415" s="55"/>
      <c r="E1415" s="55"/>
      <c r="F1415" s="55"/>
      <c r="G1415" s="55"/>
      <c r="H1415" s="55"/>
      <c r="I1415" s="55"/>
      <c r="J1415" s="55"/>
      <c r="K1415" s="55"/>
      <c r="L1415" s="55"/>
      <c r="M1415" s="55"/>
      <c r="N1415" s="55"/>
      <c r="O1415" s="55"/>
      <c r="P1415" s="55"/>
      <c r="Q1415" s="55"/>
      <c r="R1415" s="55"/>
      <c r="S1415" s="55"/>
      <c r="T1415" s="55"/>
      <c r="U1415" s="55"/>
      <c r="V1415" s="55"/>
      <c r="W1415" s="55"/>
      <c r="X1415" s="55"/>
      <c r="Y1415" s="55"/>
      <c r="Z1415" s="55"/>
      <c r="AA1415" s="55"/>
      <c r="AB1415" s="55"/>
      <c r="AC1415" s="55"/>
      <c r="AD1415" s="55"/>
      <c r="AE1415" s="55"/>
      <c r="AF1415" s="55"/>
      <c r="AG1415" s="55"/>
      <c r="AH1415" s="55"/>
      <c r="AI1415" s="55"/>
      <c r="AJ1415" s="55"/>
      <c r="AK1415" s="55"/>
      <c r="AL1415" s="55"/>
      <c r="AM1415" s="55"/>
      <c r="AN1415" s="55"/>
      <c r="AO1415" s="55"/>
      <c r="AP1415" s="55"/>
      <c r="AQ1415" s="55"/>
      <c r="AR1415" s="55"/>
      <c r="AS1415" s="55"/>
      <c r="AT1415" s="55"/>
      <c r="AU1415" s="55"/>
      <c r="AV1415" s="55"/>
      <c r="AW1415" s="55"/>
      <c r="AX1415" s="55"/>
      <c r="AY1415" s="55"/>
      <c r="AZ1415" s="55"/>
      <c r="BA1415" s="55"/>
      <c r="BB1415" s="55"/>
      <c r="BC1415" s="55"/>
      <c r="BD1415" s="55"/>
      <c r="BE1415" s="55"/>
      <c r="BF1415" s="55"/>
      <c r="BG1415" s="55"/>
      <c r="BH1415" s="55"/>
      <c r="BI1415" s="55"/>
      <c r="BJ1415" s="55"/>
      <c r="BK1415" s="55"/>
      <c r="BL1415" s="55"/>
      <c r="BM1415" s="55"/>
      <c r="BN1415" s="55"/>
      <c r="BO1415" s="55"/>
      <c r="BP1415" s="55"/>
      <c r="BQ1415" s="55"/>
      <c r="BR1415" s="55"/>
    </row>
    <row r="1416" spans="3:70" x14ac:dyDescent="0.4">
      <c r="C1416" s="55"/>
      <c r="D1416" s="55"/>
      <c r="E1416" s="55"/>
      <c r="F1416" s="55"/>
      <c r="G1416" s="55"/>
      <c r="H1416" s="55"/>
      <c r="I1416" s="55"/>
      <c r="J1416" s="55"/>
      <c r="K1416" s="55"/>
      <c r="L1416" s="55"/>
      <c r="M1416" s="55"/>
      <c r="N1416" s="55"/>
      <c r="O1416" s="55"/>
      <c r="P1416" s="55"/>
      <c r="Q1416" s="55"/>
      <c r="R1416" s="55"/>
      <c r="S1416" s="55"/>
      <c r="T1416" s="55"/>
      <c r="U1416" s="55"/>
      <c r="V1416" s="55"/>
      <c r="W1416" s="55"/>
      <c r="X1416" s="55"/>
      <c r="Y1416" s="55"/>
      <c r="Z1416" s="55"/>
      <c r="AA1416" s="55"/>
      <c r="AB1416" s="55"/>
      <c r="AC1416" s="55"/>
      <c r="AD1416" s="55"/>
      <c r="AE1416" s="55"/>
      <c r="AF1416" s="55"/>
      <c r="AG1416" s="55"/>
      <c r="AH1416" s="55"/>
      <c r="AI1416" s="55"/>
      <c r="AJ1416" s="55"/>
      <c r="AK1416" s="55"/>
      <c r="AL1416" s="55"/>
      <c r="AM1416" s="55"/>
      <c r="AN1416" s="55"/>
      <c r="AO1416" s="55"/>
      <c r="AP1416" s="55"/>
      <c r="AQ1416" s="55"/>
      <c r="AR1416" s="55"/>
      <c r="AS1416" s="55"/>
      <c r="AT1416" s="55"/>
      <c r="AU1416" s="55"/>
      <c r="AV1416" s="55"/>
      <c r="AW1416" s="55"/>
      <c r="AX1416" s="55"/>
      <c r="AY1416" s="55"/>
      <c r="AZ1416" s="55"/>
      <c r="BA1416" s="55"/>
      <c r="BB1416" s="55"/>
      <c r="BC1416" s="55"/>
      <c r="BD1416" s="55"/>
      <c r="BE1416" s="55"/>
      <c r="BF1416" s="55"/>
      <c r="BG1416" s="55"/>
      <c r="BH1416" s="55"/>
      <c r="BI1416" s="55"/>
      <c r="BJ1416" s="55"/>
      <c r="BK1416" s="55"/>
      <c r="BL1416" s="55"/>
      <c r="BM1416" s="55"/>
      <c r="BN1416" s="55"/>
      <c r="BO1416" s="55"/>
      <c r="BP1416" s="55"/>
      <c r="BQ1416" s="55"/>
      <c r="BR1416" s="55"/>
    </row>
    <row r="1417" spans="3:70" x14ac:dyDescent="0.4">
      <c r="C1417" s="55"/>
      <c r="D1417" s="55"/>
      <c r="E1417" s="55"/>
      <c r="F1417" s="55"/>
      <c r="G1417" s="55"/>
      <c r="H1417" s="55"/>
      <c r="I1417" s="55"/>
      <c r="J1417" s="55"/>
      <c r="K1417" s="55"/>
      <c r="L1417" s="55"/>
      <c r="M1417" s="55"/>
      <c r="N1417" s="55"/>
      <c r="O1417" s="55"/>
      <c r="P1417" s="55"/>
      <c r="Q1417" s="55"/>
      <c r="R1417" s="55"/>
      <c r="S1417" s="55"/>
      <c r="T1417" s="55"/>
      <c r="U1417" s="55"/>
      <c r="V1417" s="55"/>
      <c r="W1417" s="55"/>
      <c r="X1417" s="55"/>
      <c r="Y1417" s="55"/>
      <c r="Z1417" s="55"/>
      <c r="AA1417" s="55"/>
      <c r="AB1417" s="55"/>
      <c r="AC1417" s="55"/>
      <c r="AD1417" s="55"/>
      <c r="AE1417" s="55"/>
      <c r="AF1417" s="55"/>
      <c r="AG1417" s="55"/>
      <c r="AH1417" s="55"/>
      <c r="AI1417" s="55"/>
      <c r="AJ1417" s="55"/>
      <c r="AK1417" s="55"/>
      <c r="AL1417" s="55"/>
      <c r="AM1417" s="55"/>
      <c r="AN1417" s="55"/>
      <c r="AO1417" s="55"/>
      <c r="AP1417" s="55"/>
      <c r="AQ1417" s="55"/>
      <c r="AR1417" s="55"/>
      <c r="AS1417" s="55"/>
      <c r="AT1417" s="55"/>
      <c r="AU1417" s="55"/>
      <c r="AV1417" s="55"/>
      <c r="AW1417" s="55"/>
      <c r="AX1417" s="55"/>
      <c r="AY1417" s="55"/>
      <c r="AZ1417" s="55"/>
      <c r="BA1417" s="55"/>
      <c r="BB1417" s="55"/>
      <c r="BC1417" s="55"/>
      <c r="BD1417" s="55"/>
      <c r="BE1417" s="55"/>
      <c r="BF1417" s="55"/>
      <c r="BG1417" s="55"/>
      <c r="BH1417" s="55"/>
      <c r="BI1417" s="55"/>
      <c r="BJ1417" s="55"/>
      <c r="BK1417" s="55"/>
      <c r="BL1417" s="55"/>
      <c r="BM1417" s="55"/>
      <c r="BN1417" s="55"/>
      <c r="BO1417" s="55"/>
      <c r="BP1417" s="55"/>
      <c r="BQ1417" s="55"/>
      <c r="BR1417" s="55"/>
    </row>
    <row r="1418" spans="3:70" x14ac:dyDescent="0.4">
      <c r="C1418" s="55"/>
      <c r="D1418" s="55"/>
      <c r="E1418" s="55"/>
      <c r="F1418" s="55"/>
      <c r="G1418" s="55"/>
      <c r="H1418" s="55"/>
      <c r="I1418" s="55"/>
      <c r="J1418" s="55"/>
      <c r="K1418" s="55"/>
      <c r="L1418" s="55"/>
      <c r="M1418" s="55"/>
      <c r="N1418" s="55"/>
      <c r="O1418" s="55"/>
      <c r="P1418" s="55"/>
      <c r="Q1418" s="55"/>
      <c r="R1418" s="55"/>
      <c r="S1418" s="55"/>
      <c r="T1418" s="55"/>
      <c r="U1418" s="55"/>
      <c r="V1418" s="55"/>
      <c r="W1418" s="55"/>
      <c r="X1418" s="55"/>
      <c r="Y1418" s="55"/>
      <c r="Z1418" s="55"/>
      <c r="AA1418" s="55"/>
      <c r="AB1418" s="55"/>
      <c r="AC1418" s="55"/>
      <c r="AD1418" s="55"/>
      <c r="AE1418" s="55"/>
      <c r="AF1418" s="55"/>
      <c r="AG1418" s="55"/>
      <c r="AH1418" s="55"/>
      <c r="AI1418" s="55"/>
      <c r="AJ1418" s="55"/>
      <c r="AK1418" s="55"/>
      <c r="AL1418" s="55"/>
      <c r="AM1418" s="55"/>
      <c r="AN1418" s="55"/>
      <c r="AO1418" s="55"/>
      <c r="AP1418" s="55"/>
      <c r="AQ1418" s="55"/>
      <c r="AR1418" s="55"/>
      <c r="AS1418" s="55"/>
      <c r="AT1418" s="55"/>
      <c r="AU1418" s="55"/>
      <c r="AV1418" s="55"/>
      <c r="AW1418" s="55"/>
      <c r="AX1418" s="55"/>
      <c r="AY1418" s="55"/>
      <c r="AZ1418" s="55"/>
      <c r="BA1418" s="55"/>
      <c r="BB1418" s="55"/>
      <c r="BC1418" s="55"/>
      <c r="BD1418" s="55"/>
      <c r="BE1418" s="55"/>
      <c r="BF1418" s="55"/>
      <c r="BG1418" s="55"/>
      <c r="BH1418" s="55"/>
      <c r="BI1418" s="55"/>
      <c r="BJ1418" s="55"/>
      <c r="BK1418" s="55"/>
      <c r="BL1418" s="55"/>
      <c r="BM1418" s="55"/>
      <c r="BN1418" s="55"/>
      <c r="BO1418" s="55"/>
      <c r="BP1418" s="55"/>
      <c r="BQ1418" s="55"/>
      <c r="BR1418" s="55"/>
    </row>
    <row r="1419" spans="3:70" x14ac:dyDescent="0.4">
      <c r="C1419" s="55"/>
      <c r="D1419" s="55"/>
      <c r="E1419" s="55"/>
      <c r="F1419" s="55"/>
      <c r="G1419" s="55"/>
      <c r="H1419" s="55"/>
      <c r="I1419" s="55"/>
      <c r="J1419" s="55"/>
      <c r="K1419" s="55"/>
      <c r="L1419" s="55"/>
      <c r="M1419" s="55"/>
      <c r="N1419" s="55"/>
      <c r="O1419" s="55"/>
      <c r="P1419" s="55"/>
      <c r="Q1419" s="55"/>
      <c r="R1419" s="55"/>
      <c r="S1419" s="55"/>
      <c r="T1419" s="55"/>
      <c r="U1419" s="55"/>
      <c r="V1419" s="55"/>
      <c r="W1419" s="55"/>
      <c r="X1419" s="55"/>
      <c r="Y1419" s="55"/>
      <c r="Z1419" s="55"/>
      <c r="AA1419" s="55"/>
      <c r="AB1419" s="55"/>
      <c r="AC1419" s="55"/>
      <c r="AD1419" s="55"/>
      <c r="AE1419" s="55"/>
      <c r="AF1419" s="55"/>
      <c r="AG1419" s="55"/>
      <c r="AH1419" s="55"/>
      <c r="AI1419" s="55"/>
      <c r="AJ1419" s="55"/>
      <c r="AK1419" s="55"/>
      <c r="AL1419" s="55"/>
      <c r="AM1419" s="55"/>
      <c r="AN1419" s="55"/>
      <c r="AO1419" s="55"/>
      <c r="AP1419" s="55"/>
      <c r="AQ1419" s="55"/>
      <c r="AR1419" s="55"/>
      <c r="AS1419" s="55"/>
      <c r="AT1419" s="55"/>
      <c r="AU1419" s="55"/>
      <c r="AV1419" s="55"/>
      <c r="AW1419" s="55"/>
      <c r="AX1419" s="55"/>
      <c r="AY1419" s="55"/>
      <c r="AZ1419" s="55"/>
      <c r="BA1419" s="55"/>
      <c r="BB1419" s="55"/>
      <c r="BC1419" s="55"/>
      <c r="BD1419" s="55"/>
      <c r="BE1419" s="55"/>
      <c r="BF1419" s="55"/>
      <c r="BG1419" s="55"/>
      <c r="BH1419" s="55"/>
      <c r="BI1419" s="55"/>
      <c r="BJ1419" s="55"/>
      <c r="BK1419" s="55"/>
      <c r="BL1419" s="55"/>
      <c r="BM1419" s="55"/>
      <c r="BN1419" s="55"/>
      <c r="BO1419" s="55"/>
      <c r="BP1419" s="55"/>
      <c r="BQ1419" s="55"/>
      <c r="BR1419" s="55"/>
    </row>
    <row r="1420" spans="3:70" x14ac:dyDescent="0.4">
      <c r="C1420" s="55"/>
      <c r="D1420" s="55"/>
      <c r="E1420" s="55"/>
      <c r="F1420" s="55"/>
      <c r="G1420" s="55"/>
      <c r="H1420" s="55"/>
      <c r="I1420" s="55"/>
      <c r="J1420" s="55"/>
      <c r="K1420" s="55"/>
      <c r="L1420" s="55"/>
      <c r="M1420" s="55"/>
      <c r="N1420" s="55"/>
      <c r="O1420" s="55"/>
      <c r="P1420" s="55"/>
      <c r="Q1420" s="55"/>
      <c r="R1420" s="55"/>
      <c r="S1420" s="55"/>
      <c r="T1420" s="55"/>
      <c r="U1420" s="55"/>
      <c r="V1420" s="55"/>
      <c r="W1420" s="55"/>
      <c r="X1420" s="55"/>
      <c r="Y1420" s="55"/>
      <c r="Z1420" s="55"/>
      <c r="AA1420" s="55"/>
      <c r="AB1420" s="55"/>
      <c r="AC1420" s="55"/>
      <c r="AD1420" s="55"/>
      <c r="AE1420" s="55"/>
      <c r="AF1420" s="55"/>
      <c r="AG1420" s="55"/>
      <c r="AH1420" s="55"/>
      <c r="AI1420" s="55"/>
      <c r="AJ1420" s="55"/>
      <c r="AK1420" s="55"/>
      <c r="AL1420" s="55"/>
      <c r="AM1420" s="55"/>
      <c r="AN1420" s="55"/>
      <c r="AO1420" s="55"/>
      <c r="AP1420" s="55"/>
      <c r="AQ1420" s="55"/>
      <c r="AR1420" s="55"/>
      <c r="AS1420" s="55"/>
      <c r="AT1420" s="55"/>
      <c r="AU1420" s="55"/>
      <c r="AV1420" s="55"/>
      <c r="AW1420" s="55"/>
      <c r="AX1420" s="55"/>
      <c r="AY1420" s="55"/>
      <c r="AZ1420" s="55"/>
      <c r="BA1420" s="55"/>
      <c r="BB1420" s="55"/>
      <c r="BC1420" s="55"/>
      <c r="BD1420" s="55"/>
      <c r="BE1420" s="55"/>
      <c r="BF1420" s="55"/>
      <c r="BG1420" s="55"/>
      <c r="BH1420" s="55"/>
      <c r="BI1420" s="55"/>
      <c r="BJ1420" s="55"/>
      <c r="BK1420" s="55"/>
      <c r="BL1420" s="55"/>
      <c r="BM1420" s="55"/>
      <c r="BN1420" s="55"/>
      <c r="BO1420" s="55"/>
      <c r="BP1420" s="55"/>
      <c r="BQ1420" s="55"/>
      <c r="BR1420" s="55"/>
    </row>
    <row r="1421" spans="3:70" x14ac:dyDescent="0.4">
      <c r="C1421" s="55"/>
      <c r="D1421" s="55"/>
      <c r="E1421" s="55"/>
      <c r="F1421" s="55"/>
      <c r="G1421" s="55"/>
      <c r="H1421" s="55"/>
      <c r="I1421" s="55"/>
      <c r="J1421" s="55"/>
      <c r="K1421" s="55"/>
      <c r="L1421" s="55"/>
      <c r="M1421" s="55"/>
      <c r="N1421" s="55"/>
      <c r="O1421" s="55"/>
      <c r="P1421" s="55"/>
      <c r="Q1421" s="55"/>
      <c r="R1421" s="55"/>
      <c r="S1421" s="55"/>
      <c r="T1421" s="55"/>
      <c r="U1421" s="55"/>
      <c r="V1421" s="55"/>
      <c r="W1421" s="55"/>
      <c r="X1421" s="55"/>
      <c r="Y1421" s="55"/>
      <c r="Z1421" s="55"/>
      <c r="AA1421" s="55"/>
      <c r="AB1421" s="55"/>
      <c r="AC1421" s="55"/>
      <c r="AD1421" s="55"/>
      <c r="AE1421" s="55"/>
      <c r="AF1421" s="55"/>
      <c r="AG1421" s="55"/>
      <c r="AH1421" s="55"/>
      <c r="AI1421" s="55"/>
      <c r="AJ1421" s="55"/>
      <c r="AK1421" s="55"/>
      <c r="AL1421" s="55"/>
      <c r="AM1421" s="55"/>
      <c r="AN1421" s="55"/>
      <c r="AO1421" s="55"/>
      <c r="AP1421" s="55"/>
      <c r="AQ1421" s="55"/>
      <c r="AR1421" s="55"/>
      <c r="AS1421" s="55"/>
      <c r="AT1421" s="55"/>
      <c r="AU1421" s="55"/>
      <c r="AV1421" s="55"/>
      <c r="AW1421" s="55"/>
      <c r="AX1421" s="55"/>
      <c r="AY1421" s="55"/>
      <c r="AZ1421" s="55"/>
      <c r="BA1421" s="55"/>
      <c r="BB1421" s="55"/>
      <c r="BC1421" s="55"/>
      <c r="BD1421" s="55"/>
      <c r="BE1421" s="55"/>
      <c r="BF1421" s="55"/>
      <c r="BG1421" s="55"/>
      <c r="BH1421" s="55"/>
      <c r="BI1421" s="55"/>
      <c r="BJ1421" s="55"/>
      <c r="BK1421" s="55"/>
      <c r="BL1421" s="55"/>
      <c r="BM1421" s="55"/>
      <c r="BN1421" s="55"/>
      <c r="BO1421" s="55"/>
      <c r="BP1421" s="55"/>
      <c r="BQ1421" s="55"/>
      <c r="BR1421" s="55"/>
    </row>
    <row r="1422" spans="3:70" x14ac:dyDescent="0.4">
      <c r="C1422" s="55"/>
      <c r="D1422" s="55"/>
      <c r="E1422" s="55"/>
      <c r="F1422" s="55"/>
      <c r="G1422" s="55"/>
      <c r="H1422" s="55"/>
      <c r="I1422" s="55"/>
      <c r="J1422" s="55"/>
      <c r="K1422" s="55"/>
      <c r="L1422" s="55"/>
      <c r="M1422" s="55"/>
      <c r="N1422" s="55"/>
      <c r="O1422" s="55"/>
      <c r="P1422" s="55"/>
      <c r="Q1422" s="55"/>
      <c r="R1422" s="55"/>
      <c r="S1422" s="55"/>
      <c r="T1422" s="55"/>
      <c r="U1422" s="55"/>
      <c r="V1422" s="55"/>
      <c r="W1422" s="55"/>
      <c r="X1422" s="55"/>
      <c r="Y1422" s="55"/>
      <c r="Z1422" s="55"/>
      <c r="AA1422" s="55"/>
      <c r="AB1422" s="55"/>
      <c r="AC1422" s="55"/>
      <c r="AD1422" s="55"/>
      <c r="AE1422" s="55"/>
      <c r="AF1422" s="55"/>
      <c r="AG1422" s="55"/>
      <c r="AH1422" s="55"/>
      <c r="AI1422" s="55"/>
      <c r="AJ1422" s="55"/>
      <c r="AK1422" s="55"/>
      <c r="AL1422" s="55"/>
      <c r="AM1422" s="55"/>
      <c r="AN1422" s="55"/>
      <c r="AO1422" s="55"/>
      <c r="AP1422" s="55"/>
      <c r="AQ1422" s="55"/>
      <c r="AR1422" s="55"/>
      <c r="AS1422" s="55"/>
      <c r="AT1422" s="55"/>
      <c r="AU1422" s="55"/>
      <c r="AV1422" s="55"/>
      <c r="AW1422" s="55"/>
      <c r="AX1422" s="55"/>
      <c r="AY1422" s="55"/>
      <c r="AZ1422" s="55"/>
      <c r="BA1422" s="55"/>
      <c r="BB1422" s="55"/>
      <c r="BC1422" s="55"/>
      <c r="BD1422" s="55"/>
      <c r="BE1422" s="55"/>
      <c r="BF1422" s="55"/>
      <c r="BG1422" s="55"/>
      <c r="BH1422" s="55"/>
      <c r="BI1422" s="55"/>
      <c r="BJ1422" s="55"/>
      <c r="BK1422" s="55"/>
      <c r="BL1422" s="55"/>
      <c r="BM1422" s="55"/>
      <c r="BN1422" s="55"/>
      <c r="BO1422" s="55"/>
      <c r="BP1422" s="55"/>
      <c r="BQ1422" s="55"/>
      <c r="BR1422" s="55"/>
    </row>
    <row r="1423" spans="3:70" x14ac:dyDescent="0.4">
      <c r="C1423" s="55"/>
      <c r="D1423" s="55"/>
      <c r="E1423" s="55"/>
      <c r="F1423" s="55"/>
      <c r="G1423" s="55"/>
      <c r="H1423" s="55"/>
      <c r="I1423" s="55"/>
      <c r="J1423" s="55"/>
      <c r="K1423" s="55"/>
      <c r="L1423" s="55"/>
      <c r="M1423" s="55"/>
      <c r="N1423" s="55"/>
      <c r="O1423" s="55"/>
      <c r="P1423" s="55"/>
      <c r="Q1423" s="55"/>
      <c r="R1423" s="55"/>
      <c r="S1423" s="55"/>
      <c r="T1423" s="55"/>
      <c r="U1423" s="55"/>
      <c r="V1423" s="55"/>
      <c r="W1423" s="55"/>
      <c r="X1423" s="55"/>
      <c r="Y1423" s="55"/>
      <c r="Z1423" s="55"/>
      <c r="AA1423" s="55"/>
      <c r="AB1423" s="55"/>
      <c r="AC1423" s="55"/>
      <c r="AD1423" s="55"/>
      <c r="AE1423" s="55"/>
      <c r="AF1423" s="55"/>
      <c r="AG1423" s="55"/>
      <c r="AH1423" s="55"/>
      <c r="AI1423" s="55"/>
      <c r="AJ1423" s="55"/>
      <c r="AK1423" s="55"/>
      <c r="AL1423" s="55"/>
      <c r="AM1423" s="55"/>
      <c r="AN1423" s="55"/>
      <c r="AO1423" s="55"/>
      <c r="AP1423" s="55"/>
      <c r="AQ1423" s="55"/>
      <c r="AR1423" s="55"/>
      <c r="AS1423" s="55"/>
      <c r="AT1423" s="55"/>
      <c r="AU1423" s="55"/>
      <c r="AV1423" s="55"/>
      <c r="AW1423" s="55"/>
      <c r="AX1423" s="55"/>
      <c r="AY1423" s="55"/>
      <c r="AZ1423" s="55"/>
      <c r="BA1423" s="55"/>
      <c r="BB1423" s="55"/>
      <c r="BC1423" s="55"/>
      <c r="BD1423" s="55"/>
      <c r="BE1423" s="55"/>
      <c r="BF1423" s="55"/>
      <c r="BG1423" s="55"/>
      <c r="BH1423" s="55"/>
      <c r="BI1423" s="55"/>
      <c r="BJ1423" s="55"/>
      <c r="BK1423" s="55"/>
      <c r="BL1423" s="55"/>
      <c r="BM1423" s="55"/>
      <c r="BN1423" s="55"/>
      <c r="BO1423" s="55"/>
      <c r="BP1423" s="55"/>
      <c r="BQ1423" s="55"/>
      <c r="BR1423" s="55"/>
    </row>
    <row r="1424" spans="3:70" x14ac:dyDescent="0.4">
      <c r="C1424" s="55"/>
      <c r="D1424" s="55"/>
      <c r="E1424" s="55"/>
      <c r="F1424" s="55"/>
      <c r="G1424" s="55"/>
      <c r="H1424" s="55"/>
      <c r="I1424" s="55"/>
      <c r="J1424" s="55"/>
      <c r="K1424" s="55"/>
      <c r="L1424" s="55"/>
      <c r="M1424" s="55"/>
      <c r="N1424" s="55"/>
      <c r="O1424" s="55"/>
      <c r="P1424" s="55"/>
      <c r="Q1424" s="55"/>
      <c r="R1424" s="55"/>
      <c r="S1424" s="55"/>
      <c r="T1424" s="55"/>
      <c r="U1424" s="55"/>
      <c r="V1424" s="55"/>
      <c r="W1424" s="55"/>
      <c r="X1424" s="55"/>
      <c r="Y1424" s="55"/>
      <c r="Z1424" s="55"/>
      <c r="AA1424" s="55"/>
      <c r="AB1424" s="55"/>
      <c r="AC1424" s="55"/>
      <c r="AD1424" s="55"/>
      <c r="AE1424" s="55"/>
      <c r="AF1424" s="55"/>
      <c r="AG1424" s="55"/>
      <c r="AH1424" s="55"/>
      <c r="AI1424" s="55"/>
      <c r="AJ1424" s="55"/>
      <c r="AK1424" s="55"/>
      <c r="AL1424" s="55"/>
      <c r="AM1424" s="55"/>
      <c r="AN1424" s="55"/>
      <c r="AO1424" s="55"/>
      <c r="AP1424" s="55"/>
      <c r="AQ1424" s="55"/>
      <c r="AR1424" s="55"/>
      <c r="AS1424" s="55"/>
      <c r="AT1424" s="55"/>
      <c r="AU1424" s="55"/>
      <c r="AV1424" s="55"/>
      <c r="AW1424" s="55"/>
      <c r="AX1424" s="55"/>
      <c r="AY1424" s="55"/>
      <c r="AZ1424" s="55"/>
      <c r="BA1424" s="55"/>
      <c r="BB1424" s="55"/>
      <c r="BC1424" s="55"/>
      <c r="BD1424" s="55"/>
      <c r="BE1424" s="55"/>
      <c r="BF1424" s="55"/>
      <c r="BG1424" s="55"/>
      <c r="BH1424" s="55"/>
      <c r="BI1424" s="55"/>
      <c r="BJ1424" s="55"/>
      <c r="BK1424" s="55"/>
      <c r="BL1424" s="55"/>
      <c r="BM1424" s="55"/>
      <c r="BN1424" s="55"/>
      <c r="BO1424" s="55"/>
      <c r="BP1424" s="55"/>
      <c r="BQ1424" s="55"/>
      <c r="BR1424" s="55"/>
    </row>
    <row r="1425" spans="3:70" x14ac:dyDescent="0.4">
      <c r="C1425" s="55"/>
      <c r="D1425" s="55"/>
      <c r="E1425" s="55"/>
      <c r="F1425" s="55"/>
      <c r="G1425" s="55"/>
      <c r="H1425" s="55"/>
      <c r="I1425" s="55"/>
      <c r="J1425" s="55"/>
      <c r="K1425" s="55"/>
      <c r="L1425" s="55"/>
      <c r="M1425" s="55"/>
      <c r="N1425" s="55"/>
      <c r="O1425" s="55"/>
      <c r="P1425" s="55"/>
      <c r="Q1425" s="55"/>
      <c r="R1425" s="55"/>
      <c r="S1425" s="55"/>
      <c r="T1425" s="55"/>
      <c r="U1425" s="55"/>
      <c r="V1425" s="55"/>
      <c r="W1425" s="55"/>
      <c r="X1425" s="55"/>
      <c r="Y1425" s="55"/>
      <c r="Z1425" s="55"/>
      <c r="AA1425" s="55"/>
      <c r="AB1425" s="55"/>
      <c r="AC1425" s="55"/>
      <c r="AD1425" s="55"/>
      <c r="AE1425" s="55"/>
      <c r="AF1425" s="55"/>
      <c r="AG1425" s="55"/>
      <c r="AH1425" s="55"/>
      <c r="AI1425" s="55"/>
      <c r="AJ1425" s="55"/>
      <c r="AK1425" s="55"/>
      <c r="AL1425" s="55"/>
      <c r="AM1425" s="55"/>
      <c r="AN1425" s="55"/>
      <c r="AO1425" s="55"/>
      <c r="AP1425" s="55"/>
      <c r="AQ1425" s="55"/>
      <c r="AR1425" s="55"/>
      <c r="AS1425" s="55"/>
      <c r="AT1425" s="55"/>
      <c r="AU1425" s="55"/>
      <c r="AV1425" s="55"/>
      <c r="AW1425" s="55"/>
      <c r="AX1425" s="55"/>
      <c r="AY1425" s="55"/>
      <c r="AZ1425" s="55"/>
      <c r="BA1425" s="55"/>
      <c r="BB1425" s="55"/>
      <c r="BC1425" s="55"/>
      <c r="BD1425" s="55"/>
      <c r="BE1425" s="55"/>
      <c r="BF1425" s="55"/>
      <c r="BG1425" s="55"/>
      <c r="BH1425" s="55"/>
      <c r="BI1425" s="55"/>
      <c r="BJ1425" s="55"/>
      <c r="BK1425" s="55"/>
      <c r="BL1425" s="55"/>
      <c r="BM1425" s="55"/>
      <c r="BN1425" s="55"/>
      <c r="BO1425" s="55"/>
      <c r="BP1425" s="55"/>
      <c r="BQ1425" s="55"/>
      <c r="BR1425" s="55"/>
    </row>
    <row r="1426" spans="3:70" x14ac:dyDescent="0.4">
      <c r="C1426" s="55"/>
      <c r="D1426" s="55"/>
      <c r="E1426" s="55"/>
      <c r="F1426" s="55"/>
      <c r="G1426" s="55"/>
      <c r="H1426" s="55"/>
      <c r="I1426" s="55"/>
      <c r="J1426" s="55"/>
      <c r="K1426" s="55"/>
      <c r="L1426" s="55"/>
      <c r="M1426" s="55"/>
      <c r="N1426" s="55"/>
      <c r="O1426" s="55"/>
      <c r="P1426" s="55"/>
      <c r="Q1426" s="55"/>
      <c r="R1426" s="55"/>
      <c r="S1426" s="55"/>
      <c r="T1426" s="55"/>
      <c r="U1426" s="55"/>
      <c r="V1426" s="55"/>
      <c r="W1426" s="55"/>
      <c r="X1426" s="55"/>
      <c r="Y1426" s="55"/>
      <c r="Z1426" s="55"/>
      <c r="AA1426" s="55"/>
      <c r="AB1426" s="55"/>
      <c r="AC1426" s="55"/>
      <c r="AD1426" s="55"/>
      <c r="AE1426" s="55"/>
      <c r="AF1426" s="55"/>
      <c r="AG1426" s="55"/>
      <c r="AH1426" s="55"/>
      <c r="AI1426" s="55"/>
      <c r="AJ1426" s="55"/>
      <c r="AK1426" s="55"/>
      <c r="AL1426" s="55"/>
      <c r="AM1426" s="55"/>
      <c r="AN1426" s="55"/>
      <c r="AO1426" s="55"/>
      <c r="AP1426" s="55"/>
      <c r="AQ1426" s="55"/>
      <c r="AR1426" s="55"/>
      <c r="AS1426" s="55"/>
      <c r="AT1426" s="55"/>
      <c r="AU1426" s="55"/>
      <c r="AV1426" s="55"/>
      <c r="AW1426" s="55"/>
      <c r="AX1426" s="55"/>
      <c r="AY1426" s="55"/>
      <c r="AZ1426" s="55"/>
      <c r="BA1426" s="55"/>
      <c r="BB1426" s="55"/>
      <c r="BC1426" s="55"/>
      <c r="BD1426" s="55"/>
      <c r="BE1426" s="55"/>
      <c r="BF1426" s="55"/>
      <c r="BG1426" s="55"/>
      <c r="BH1426" s="55"/>
      <c r="BI1426" s="55"/>
      <c r="BJ1426" s="55"/>
      <c r="BK1426" s="55"/>
      <c r="BL1426" s="55"/>
      <c r="BM1426" s="55"/>
      <c r="BN1426" s="55"/>
      <c r="BO1426" s="55"/>
      <c r="BP1426" s="55"/>
      <c r="BQ1426" s="55"/>
      <c r="BR1426" s="55"/>
    </row>
    <row r="1427" spans="3:70" x14ac:dyDescent="0.4">
      <c r="C1427" s="55"/>
      <c r="D1427" s="55"/>
      <c r="E1427" s="55"/>
      <c r="F1427" s="55"/>
      <c r="G1427" s="55"/>
      <c r="H1427" s="55"/>
      <c r="I1427" s="55"/>
      <c r="J1427" s="55"/>
      <c r="K1427" s="55"/>
      <c r="L1427" s="55"/>
      <c r="M1427" s="55"/>
      <c r="N1427" s="55"/>
      <c r="O1427" s="55"/>
      <c r="P1427" s="55"/>
      <c r="Q1427" s="55"/>
      <c r="R1427" s="55"/>
      <c r="S1427" s="55"/>
      <c r="T1427" s="55"/>
      <c r="U1427" s="55"/>
      <c r="V1427" s="55"/>
      <c r="W1427" s="55"/>
      <c r="X1427" s="55"/>
      <c r="Y1427" s="55"/>
      <c r="Z1427" s="55"/>
      <c r="AA1427" s="55"/>
      <c r="AB1427" s="55"/>
      <c r="AC1427" s="55"/>
      <c r="AD1427" s="55"/>
      <c r="AE1427" s="55"/>
      <c r="AF1427" s="55"/>
      <c r="AG1427" s="55"/>
      <c r="AH1427" s="55"/>
      <c r="AI1427" s="55"/>
      <c r="AJ1427" s="55"/>
      <c r="AK1427" s="55"/>
      <c r="AL1427" s="55"/>
      <c r="AM1427" s="55"/>
      <c r="AN1427" s="55"/>
      <c r="AO1427" s="55"/>
      <c r="AP1427" s="55"/>
      <c r="AQ1427" s="55"/>
      <c r="AR1427" s="55"/>
      <c r="AS1427" s="55"/>
      <c r="AT1427" s="55"/>
      <c r="AU1427" s="55"/>
      <c r="AV1427" s="55"/>
      <c r="AW1427" s="55"/>
      <c r="AX1427" s="55"/>
      <c r="AY1427" s="55"/>
      <c r="AZ1427" s="55"/>
      <c r="BA1427" s="55"/>
      <c r="BB1427" s="55"/>
      <c r="BC1427" s="55"/>
      <c r="BD1427" s="55"/>
      <c r="BE1427" s="55"/>
      <c r="BF1427" s="55"/>
      <c r="BG1427" s="55"/>
      <c r="BH1427" s="55"/>
      <c r="BI1427" s="55"/>
      <c r="BJ1427" s="55"/>
      <c r="BK1427" s="55"/>
      <c r="BL1427" s="55"/>
      <c r="BM1427" s="55"/>
      <c r="BN1427" s="55"/>
      <c r="BO1427" s="55"/>
      <c r="BP1427" s="55"/>
      <c r="BQ1427" s="55"/>
      <c r="BR1427" s="55"/>
    </row>
    <row r="1428" spans="3:70" x14ac:dyDescent="0.4">
      <c r="C1428" s="55"/>
      <c r="D1428" s="55"/>
      <c r="E1428" s="55"/>
      <c r="F1428" s="55"/>
      <c r="G1428" s="55"/>
      <c r="H1428" s="55"/>
      <c r="I1428" s="55"/>
      <c r="J1428" s="55"/>
      <c r="K1428" s="55"/>
      <c r="L1428" s="55"/>
      <c r="M1428" s="55"/>
      <c r="N1428" s="55"/>
      <c r="O1428" s="55"/>
      <c r="P1428" s="55"/>
      <c r="Q1428" s="55"/>
      <c r="R1428" s="55"/>
      <c r="S1428" s="55"/>
      <c r="T1428" s="55"/>
      <c r="U1428" s="55"/>
      <c r="V1428" s="55"/>
      <c r="W1428" s="55"/>
      <c r="X1428" s="55"/>
      <c r="Y1428" s="55"/>
      <c r="Z1428" s="55"/>
      <c r="AA1428" s="55"/>
      <c r="AB1428" s="55"/>
      <c r="AC1428" s="55"/>
      <c r="AD1428" s="55"/>
      <c r="AE1428" s="55"/>
      <c r="AF1428" s="55"/>
      <c r="AG1428" s="55"/>
      <c r="AH1428" s="55"/>
      <c r="AI1428" s="55"/>
      <c r="AJ1428" s="55"/>
      <c r="AK1428" s="55"/>
      <c r="AL1428" s="55"/>
      <c r="AM1428" s="55"/>
      <c r="AN1428" s="55"/>
      <c r="AO1428" s="55"/>
      <c r="AP1428" s="55"/>
      <c r="AQ1428" s="55"/>
      <c r="AR1428" s="55"/>
      <c r="AS1428" s="55"/>
      <c r="AT1428" s="55"/>
      <c r="AU1428" s="55"/>
      <c r="AV1428" s="55"/>
      <c r="AW1428" s="55"/>
      <c r="AX1428" s="55"/>
      <c r="AY1428" s="55"/>
      <c r="AZ1428" s="55"/>
      <c r="BA1428" s="55"/>
      <c r="BB1428" s="55"/>
      <c r="BC1428" s="55"/>
      <c r="BD1428" s="55"/>
      <c r="BE1428" s="55"/>
      <c r="BF1428" s="55"/>
      <c r="BG1428" s="55"/>
      <c r="BH1428" s="55"/>
      <c r="BI1428" s="55"/>
      <c r="BJ1428" s="55"/>
      <c r="BK1428" s="55"/>
      <c r="BL1428" s="55"/>
      <c r="BM1428" s="55"/>
      <c r="BN1428" s="55"/>
      <c r="BO1428" s="55"/>
      <c r="BP1428" s="55"/>
      <c r="BQ1428" s="55"/>
      <c r="BR1428" s="55"/>
    </row>
    <row r="1429" spans="3:70" x14ac:dyDescent="0.4">
      <c r="C1429" s="55"/>
      <c r="D1429" s="55"/>
      <c r="E1429" s="55"/>
      <c r="F1429" s="55"/>
      <c r="G1429" s="55"/>
      <c r="H1429" s="55"/>
      <c r="I1429" s="55"/>
      <c r="J1429" s="55"/>
      <c r="K1429" s="55"/>
      <c r="L1429" s="55"/>
      <c r="M1429" s="55"/>
      <c r="N1429" s="55"/>
      <c r="O1429" s="55"/>
      <c r="P1429" s="55"/>
      <c r="Q1429" s="55"/>
      <c r="R1429" s="55"/>
      <c r="S1429" s="55"/>
      <c r="T1429" s="55"/>
      <c r="U1429" s="55"/>
      <c r="V1429" s="55"/>
      <c r="W1429" s="55"/>
      <c r="X1429" s="55"/>
      <c r="Y1429" s="55"/>
      <c r="Z1429" s="55"/>
      <c r="AA1429" s="55"/>
      <c r="AB1429" s="55"/>
      <c r="AC1429" s="55"/>
      <c r="AD1429" s="55"/>
      <c r="AE1429" s="55"/>
      <c r="AF1429" s="55"/>
      <c r="AG1429" s="55"/>
      <c r="AH1429" s="55"/>
      <c r="AI1429" s="55"/>
      <c r="AJ1429" s="55"/>
      <c r="AK1429" s="55"/>
      <c r="AL1429" s="55"/>
      <c r="AM1429" s="55"/>
      <c r="AN1429" s="55"/>
      <c r="AO1429" s="55"/>
      <c r="AP1429" s="55"/>
      <c r="AQ1429" s="55"/>
      <c r="AR1429" s="55"/>
      <c r="AS1429" s="55"/>
      <c r="AT1429" s="55"/>
      <c r="AU1429" s="55"/>
      <c r="AV1429" s="55"/>
      <c r="AW1429" s="55"/>
      <c r="AX1429" s="55"/>
      <c r="AY1429" s="55"/>
      <c r="AZ1429" s="55"/>
      <c r="BA1429" s="55"/>
      <c r="BB1429" s="55"/>
      <c r="BC1429" s="55"/>
      <c r="BD1429" s="55"/>
      <c r="BE1429" s="55"/>
      <c r="BF1429" s="55"/>
      <c r="BG1429" s="55"/>
      <c r="BH1429" s="55"/>
      <c r="BI1429" s="55"/>
      <c r="BJ1429" s="55"/>
      <c r="BK1429" s="55"/>
      <c r="BL1429" s="55"/>
      <c r="BM1429" s="55"/>
      <c r="BN1429" s="55"/>
      <c r="BO1429" s="55"/>
      <c r="BP1429" s="55"/>
      <c r="BQ1429" s="55"/>
      <c r="BR1429" s="55"/>
    </row>
    <row r="1430" spans="3:70" x14ac:dyDescent="0.4">
      <c r="C1430" s="55"/>
      <c r="D1430" s="55"/>
      <c r="E1430" s="55"/>
      <c r="F1430" s="55"/>
      <c r="G1430" s="55"/>
      <c r="H1430" s="55"/>
      <c r="I1430" s="55"/>
      <c r="J1430" s="55"/>
      <c r="K1430" s="55"/>
      <c r="L1430" s="55"/>
      <c r="M1430" s="55"/>
      <c r="N1430" s="55"/>
      <c r="O1430" s="55"/>
      <c r="P1430" s="55"/>
      <c r="Q1430" s="55"/>
      <c r="R1430" s="55"/>
      <c r="S1430" s="55"/>
      <c r="T1430" s="55"/>
      <c r="U1430" s="55"/>
      <c r="V1430" s="55"/>
      <c r="W1430" s="55"/>
      <c r="X1430" s="55"/>
      <c r="Y1430" s="55"/>
      <c r="Z1430" s="55"/>
      <c r="AA1430" s="55"/>
      <c r="AB1430" s="55"/>
      <c r="AC1430" s="55"/>
      <c r="AD1430" s="55"/>
      <c r="AE1430" s="55"/>
      <c r="AF1430" s="55"/>
      <c r="AG1430" s="55"/>
      <c r="AH1430" s="55"/>
      <c r="AI1430" s="55"/>
      <c r="AJ1430" s="55"/>
      <c r="AK1430" s="55"/>
      <c r="AL1430" s="55"/>
      <c r="AM1430" s="55"/>
      <c r="AN1430" s="55"/>
      <c r="AO1430" s="55"/>
      <c r="AP1430" s="55"/>
      <c r="AQ1430" s="55"/>
      <c r="AR1430" s="55"/>
      <c r="AS1430" s="55"/>
      <c r="AT1430" s="55"/>
      <c r="AU1430" s="55"/>
      <c r="AV1430" s="55"/>
      <c r="AW1430" s="55"/>
      <c r="AX1430" s="55"/>
      <c r="AY1430" s="55"/>
      <c r="AZ1430" s="55"/>
      <c r="BA1430" s="55"/>
      <c r="BB1430" s="55"/>
      <c r="BC1430" s="55"/>
      <c r="BD1430" s="55"/>
      <c r="BE1430" s="55"/>
      <c r="BF1430" s="55"/>
      <c r="BG1430" s="55"/>
      <c r="BH1430" s="55"/>
      <c r="BI1430" s="55"/>
      <c r="BJ1430" s="55"/>
      <c r="BK1430" s="55"/>
      <c r="BL1430" s="55"/>
      <c r="BM1430" s="55"/>
      <c r="BN1430" s="55"/>
      <c r="BO1430" s="55"/>
      <c r="BP1430" s="55"/>
      <c r="BQ1430" s="55"/>
      <c r="BR1430" s="55"/>
    </row>
    <row r="1431" spans="3:70" x14ac:dyDescent="0.4">
      <c r="C1431" s="55"/>
      <c r="D1431" s="55"/>
      <c r="E1431" s="55"/>
      <c r="F1431" s="55"/>
      <c r="G1431" s="55"/>
      <c r="H1431" s="55"/>
      <c r="I1431" s="55"/>
      <c r="J1431" s="55"/>
      <c r="K1431" s="55"/>
      <c r="L1431" s="55"/>
      <c r="M1431" s="55"/>
      <c r="N1431" s="55"/>
      <c r="O1431" s="55"/>
      <c r="P1431" s="55"/>
      <c r="Q1431" s="55"/>
      <c r="R1431" s="55"/>
      <c r="S1431" s="55"/>
      <c r="T1431" s="55"/>
      <c r="U1431" s="55"/>
      <c r="V1431" s="55"/>
      <c r="W1431" s="55"/>
      <c r="X1431" s="55"/>
      <c r="Y1431" s="55"/>
      <c r="Z1431" s="55"/>
      <c r="AA1431" s="55"/>
      <c r="AB1431" s="55"/>
      <c r="AC1431" s="55"/>
      <c r="AD1431" s="55"/>
      <c r="AE1431" s="55"/>
      <c r="AF1431" s="55"/>
      <c r="AG1431" s="55"/>
      <c r="AH1431" s="55"/>
      <c r="AI1431" s="55"/>
      <c r="AJ1431" s="55"/>
      <c r="AK1431" s="55"/>
      <c r="AL1431" s="55"/>
      <c r="AM1431" s="55"/>
      <c r="AN1431" s="55"/>
      <c r="AO1431" s="55"/>
      <c r="AP1431" s="55"/>
      <c r="AQ1431" s="55"/>
      <c r="AR1431" s="55"/>
      <c r="AS1431" s="55"/>
      <c r="AT1431" s="55"/>
      <c r="AU1431" s="55"/>
      <c r="AV1431" s="55"/>
      <c r="AW1431" s="55"/>
      <c r="AX1431" s="55"/>
      <c r="AY1431" s="55"/>
      <c r="AZ1431" s="55"/>
      <c r="BA1431" s="55"/>
      <c r="BB1431" s="55"/>
      <c r="BC1431" s="55"/>
      <c r="BD1431" s="55"/>
      <c r="BE1431" s="55"/>
      <c r="BF1431" s="55"/>
      <c r="BG1431" s="55"/>
      <c r="BH1431" s="55"/>
      <c r="BI1431" s="55"/>
      <c r="BJ1431" s="55"/>
      <c r="BK1431" s="55"/>
      <c r="BL1431" s="55"/>
      <c r="BM1431" s="55"/>
      <c r="BN1431" s="55"/>
      <c r="BO1431" s="55"/>
      <c r="BP1431" s="55"/>
      <c r="BQ1431" s="55"/>
      <c r="BR1431" s="55"/>
    </row>
    <row r="1432" spans="3:70" x14ac:dyDescent="0.4">
      <c r="C1432" s="55"/>
      <c r="D1432" s="55"/>
      <c r="E1432" s="55"/>
      <c r="F1432" s="55"/>
      <c r="G1432" s="55"/>
      <c r="H1432" s="55"/>
      <c r="I1432" s="55"/>
      <c r="J1432" s="55"/>
      <c r="K1432" s="55"/>
      <c r="L1432" s="55"/>
      <c r="M1432" s="55"/>
      <c r="N1432" s="55"/>
      <c r="O1432" s="55"/>
      <c r="P1432" s="55"/>
      <c r="Q1432" s="55"/>
      <c r="R1432" s="55"/>
      <c r="S1432" s="55"/>
      <c r="T1432" s="55"/>
      <c r="U1432" s="55"/>
      <c r="V1432" s="55"/>
      <c r="W1432" s="55"/>
      <c r="X1432" s="55"/>
      <c r="Y1432" s="55"/>
      <c r="Z1432" s="55"/>
      <c r="AA1432" s="55"/>
      <c r="AB1432" s="55"/>
      <c r="AC1432" s="55"/>
      <c r="AD1432" s="55"/>
      <c r="AE1432" s="55"/>
      <c r="AF1432" s="55"/>
      <c r="AG1432" s="55"/>
      <c r="AH1432" s="55"/>
      <c r="AI1432" s="55"/>
      <c r="AJ1432" s="55"/>
      <c r="AK1432" s="55"/>
      <c r="AL1432" s="55"/>
      <c r="AM1432" s="55"/>
      <c r="AN1432" s="55"/>
      <c r="AO1432" s="55"/>
      <c r="AP1432" s="55"/>
      <c r="AQ1432" s="55"/>
      <c r="AR1432" s="55"/>
      <c r="AS1432" s="55"/>
      <c r="AT1432" s="55"/>
      <c r="AU1432" s="55"/>
      <c r="AV1432" s="55"/>
      <c r="AW1432" s="55"/>
      <c r="AX1432" s="55"/>
      <c r="AY1432" s="55"/>
      <c r="AZ1432" s="55"/>
      <c r="BA1432" s="55"/>
      <c r="BB1432" s="55"/>
      <c r="BC1432" s="55"/>
      <c r="BD1432" s="55"/>
      <c r="BE1432" s="55"/>
      <c r="BF1432" s="55"/>
      <c r="BG1432" s="55"/>
      <c r="BH1432" s="55"/>
      <c r="BI1432" s="55"/>
      <c r="BJ1432" s="55"/>
      <c r="BK1432" s="55"/>
      <c r="BL1432" s="55"/>
      <c r="BM1432" s="55"/>
      <c r="BN1432" s="55"/>
      <c r="BO1432" s="55"/>
      <c r="BP1432" s="55"/>
      <c r="BQ1432" s="55"/>
      <c r="BR1432" s="55"/>
    </row>
    <row r="1433" spans="3:70" x14ac:dyDescent="0.4">
      <c r="C1433" s="55"/>
      <c r="D1433" s="55"/>
      <c r="E1433" s="55"/>
      <c r="F1433" s="55"/>
      <c r="G1433" s="55"/>
      <c r="H1433" s="55"/>
      <c r="I1433" s="55"/>
      <c r="J1433" s="55"/>
      <c r="K1433" s="55"/>
      <c r="L1433" s="55"/>
      <c r="M1433" s="55"/>
      <c r="N1433" s="55"/>
      <c r="O1433" s="55"/>
      <c r="P1433" s="55"/>
      <c r="Q1433" s="55"/>
      <c r="R1433" s="55"/>
      <c r="S1433" s="55"/>
      <c r="T1433" s="55"/>
      <c r="U1433" s="55"/>
      <c r="V1433" s="55"/>
      <c r="W1433" s="55"/>
      <c r="X1433" s="55"/>
      <c r="Y1433" s="55"/>
      <c r="Z1433" s="55"/>
      <c r="AA1433" s="55"/>
      <c r="AB1433" s="55"/>
      <c r="AC1433" s="55"/>
      <c r="AD1433" s="55"/>
      <c r="AE1433" s="55"/>
      <c r="AF1433" s="55"/>
      <c r="AG1433" s="55"/>
      <c r="AH1433" s="55"/>
      <c r="AI1433" s="55"/>
      <c r="AJ1433" s="55"/>
      <c r="AK1433" s="55"/>
      <c r="AL1433" s="55"/>
      <c r="AM1433" s="55"/>
      <c r="AN1433" s="55"/>
      <c r="AO1433" s="55"/>
      <c r="AP1433" s="55"/>
      <c r="AQ1433" s="55"/>
      <c r="AR1433" s="55"/>
      <c r="AS1433" s="55"/>
      <c r="AT1433" s="55"/>
      <c r="AU1433" s="55"/>
      <c r="AV1433" s="55"/>
      <c r="AW1433" s="55"/>
      <c r="AX1433" s="55"/>
      <c r="AY1433" s="55"/>
      <c r="AZ1433" s="55"/>
      <c r="BA1433" s="55"/>
      <c r="BB1433" s="55"/>
      <c r="BC1433" s="55"/>
      <c r="BD1433" s="55"/>
      <c r="BE1433" s="55"/>
      <c r="BF1433" s="55"/>
      <c r="BG1433" s="55"/>
      <c r="BH1433" s="55"/>
      <c r="BI1433" s="55"/>
      <c r="BJ1433" s="55"/>
      <c r="BK1433" s="55"/>
      <c r="BL1433" s="55"/>
      <c r="BM1433" s="55"/>
      <c r="BN1433" s="55"/>
      <c r="BO1433" s="55"/>
      <c r="BP1433" s="55"/>
      <c r="BQ1433" s="55"/>
      <c r="BR1433" s="55"/>
    </row>
    <row r="1434" spans="3:70" x14ac:dyDescent="0.4">
      <c r="C1434" s="55"/>
      <c r="D1434" s="55"/>
      <c r="E1434" s="55"/>
      <c r="F1434" s="55"/>
      <c r="G1434" s="55"/>
      <c r="H1434" s="55"/>
      <c r="I1434" s="55"/>
      <c r="J1434" s="55"/>
      <c r="K1434" s="55"/>
      <c r="L1434" s="55"/>
      <c r="M1434" s="55"/>
      <c r="N1434" s="55"/>
      <c r="O1434" s="55"/>
      <c r="P1434" s="55"/>
      <c r="Q1434" s="55"/>
      <c r="R1434" s="55"/>
      <c r="S1434" s="55"/>
      <c r="T1434" s="55"/>
      <c r="U1434" s="55"/>
      <c r="V1434" s="55"/>
      <c r="W1434" s="55"/>
      <c r="X1434" s="55"/>
      <c r="Y1434" s="55"/>
      <c r="Z1434" s="55"/>
      <c r="AA1434" s="55"/>
      <c r="AB1434" s="55"/>
      <c r="AC1434" s="55"/>
      <c r="AD1434" s="55"/>
      <c r="AE1434" s="55"/>
      <c r="AF1434" s="55"/>
      <c r="AG1434" s="55"/>
      <c r="AH1434" s="55"/>
      <c r="AI1434" s="55"/>
      <c r="AJ1434" s="55"/>
      <c r="AK1434" s="55"/>
      <c r="AL1434" s="55"/>
      <c r="AM1434" s="55"/>
      <c r="AN1434" s="55"/>
      <c r="AO1434" s="55"/>
      <c r="AP1434" s="55"/>
      <c r="AQ1434" s="55"/>
      <c r="AR1434" s="55"/>
      <c r="AS1434" s="55"/>
      <c r="AT1434" s="55"/>
      <c r="AU1434" s="55"/>
      <c r="AV1434" s="55"/>
      <c r="AW1434" s="55"/>
      <c r="AX1434" s="55"/>
      <c r="AY1434" s="55"/>
      <c r="AZ1434" s="55"/>
      <c r="BA1434" s="55"/>
      <c r="BB1434" s="55"/>
      <c r="BC1434" s="55"/>
      <c r="BD1434" s="55"/>
      <c r="BE1434" s="55"/>
      <c r="BF1434" s="55"/>
      <c r="BG1434" s="55"/>
      <c r="BH1434" s="55"/>
      <c r="BI1434" s="55"/>
      <c r="BJ1434" s="55"/>
      <c r="BK1434" s="55"/>
      <c r="BL1434" s="55"/>
      <c r="BM1434" s="55"/>
      <c r="BN1434" s="55"/>
      <c r="BO1434" s="55"/>
      <c r="BP1434" s="55"/>
      <c r="BQ1434" s="55"/>
      <c r="BR1434" s="55"/>
    </row>
    <row r="1435" spans="3:70" x14ac:dyDescent="0.4">
      <c r="C1435" s="55"/>
      <c r="D1435" s="55"/>
      <c r="E1435" s="55"/>
      <c r="F1435" s="55"/>
      <c r="G1435" s="55"/>
      <c r="H1435" s="55"/>
      <c r="I1435" s="55"/>
      <c r="J1435" s="55"/>
      <c r="K1435" s="55"/>
      <c r="L1435" s="55"/>
      <c r="M1435" s="55"/>
      <c r="N1435" s="55"/>
      <c r="O1435" s="55"/>
      <c r="P1435" s="55"/>
      <c r="Q1435" s="55"/>
      <c r="R1435" s="55"/>
      <c r="S1435" s="55"/>
      <c r="T1435" s="55"/>
      <c r="U1435" s="55"/>
      <c r="V1435" s="55"/>
      <c r="W1435" s="55"/>
      <c r="X1435" s="55"/>
      <c r="Y1435" s="55"/>
      <c r="Z1435" s="55"/>
      <c r="AA1435" s="55"/>
      <c r="AB1435" s="55"/>
      <c r="AC1435" s="55"/>
      <c r="AD1435" s="55"/>
      <c r="AE1435" s="55"/>
      <c r="AF1435" s="55"/>
      <c r="AG1435" s="55"/>
      <c r="AH1435" s="55"/>
      <c r="AI1435" s="55"/>
      <c r="AJ1435" s="55"/>
      <c r="AK1435" s="55"/>
      <c r="AL1435" s="55"/>
      <c r="AM1435" s="55"/>
      <c r="AN1435" s="55"/>
      <c r="AO1435" s="55"/>
      <c r="AP1435" s="55"/>
      <c r="AQ1435" s="55"/>
      <c r="AR1435" s="55"/>
      <c r="AS1435" s="55"/>
      <c r="AT1435" s="55"/>
      <c r="AU1435" s="55"/>
      <c r="AV1435" s="55"/>
      <c r="AW1435" s="55"/>
      <c r="AX1435" s="55"/>
      <c r="AY1435" s="55"/>
      <c r="AZ1435" s="55"/>
      <c r="BA1435" s="55"/>
      <c r="BB1435" s="55"/>
      <c r="BC1435" s="55"/>
      <c r="BD1435" s="55"/>
      <c r="BE1435" s="55"/>
      <c r="BF1435" s="55"/>
      <c r="BG1435" s="55"/>
      <c r="BH1435" s="55"/>
      <c r="BI1435" s="55"/>
      <c r="BJ1435" s="55"/>
      <c r="BK1435" s="55"/>
      <c r="BL1435" s="55"/>
      <c r="BM1435" s="55"/>
      <c r="BN1435" s="55"/>
      <c r="BO1435" s="55"/>
      <c r="BP1435" s="55"/>
      <c r="BQ1435" s="55"/>
      <c r="BR1435" s="55"/>
    </row>
    <row r="1436" spans="3:70" x14ac:dyDescent="0.4">
      <c r="C1436" s="55"/>
      <c r="D1436" s="55"/>
      <c r="E1436" s="55"/>
      <c r="F1436" s="55"/>
      <c r="G1436" s="55"/>
      <c r="H1436" s="55"/>
      <c r="I1436" s="55"/>
      <c r="J1436" s="55"/>
      <c r="K1436" s="55"/>
      <c r="L1436" s="55"/>
      <c r="M1436" s="55"/>
      <c r="N1436" s="55"/>
      <c r="O1436" s="55"/>
      <c r="P1436" s="55"/>
      <c r="Q1436" s="55"/>
      <c r="R1436" s="55"/>
      <c r="S1436" s="55"/>
      <c r="T1436" s="55"/>
      <c r="U1436" s="55"/>
      <c r="V1436" s="55"/>
      <c r="W1436" s="55"/>
      <c r="X1436" s="55"/>
      <c r="Y1436" s="55"/>
      <c r="Z1436" s="55"/>
      <c r="AA1436" s="55"/>
      <c r="AB1436" s="55"/>
      <c r="AC1436" s="55"/>
      <c r="AD1436" s="55"/>
      <c r="AE1436" s="55"/>
      <c r="AF1436" s="55"/>
      <c r="AG1436" s="55"/>
      <c r="AH1436" s="55"/>
      <c r="AI1436" s="55"/>
      <c r="AJ1436" s="55"/>
      <c r="AK1436" s="55"/>
      <c r="AL1436" s="55"/>
      <c r="AM1436" s="55"/>
      <c r="AN1436" s="55"/>
      <c r="AO1436" s="55"/>
      <c r="AP1436" s="55"/>
      <c r="AQ1436" s="55"/>
      <c r="AR1436" s="55"/>
      <c r="AS1436" s="55"/>
      <c r="AT1436" s="55"/>
      <c r="AU1436" s="55"/>
      <c r="AV1436" s="55"/>
      <c r="AW1436" s="55"/>
      <c r="AX1436" s="55"/>
      <c r="AY1436" s="55"/>
      <c r="AZ1436" s="55"/>
      <c r="BA1436" s="55"/>
      <c r="BB1436" s="55"/>
      <c r="BC1436" s="55"/>
      <c r="BD1436" s="55"/>
      <c r="BE1436" s="55"/>
      <c r="BF1436" s="55"/>
      <c r="BG1436" s="55"/>
      <c r="BH1436" s="55"/>
      <c r="BI1436" s="55"/>
      <c r="BJ1436" s="55"/>
      <c r="BK1436" s="55"/>
      <c r="BL1436" s="55"/>
      <c r="BM1436" s="55"/>
      <c r="BN1436" s="55"/>
      <c r="BO1436" s="55"/>
      <c r="BP1436" s="55"/>
      <c r="BQ1436" s="55"/>
      <c r="BR1436" s="55"/>
    </row>
    <row r="1437" spans="3:70" x14ac:dyDescent="0.4">
      <c r="C1437" s="55"/>
      <c r="D1437" s="55"/>
      <c r="E1437" s="55"/>
      <c r="F1437" s="55"/>
      <c r="G1437" s="55"/>
      <c r="H1437" s="55"/>
      <c r="I1437" s="55"/>
      <c r="J1437" s="55"/>
      <c r="K1437" s="55"/>
      <c r="L1437" s="55"/>
      <c r="M1437" s="55"/>
      <c r="N1437" s="55"/>
      <c r="O1437" s="55"/>
      <c r="P1437" s="55"/>
      <c r="Q1437" s="55"/>
      <c r="R1437" s="55"/>
      <c r="S1437" s="55"/>
      <c r="T1437" s="55"/>
      <c r="U1437" s="55"/>
      <c r="V1437" s="55"/>
      <c r="W1437" s="55"/>
      <c r="X1437" s="55"/>
      <c r="Y1437" s="55"/>
      <c r="Z1437" s="55"/>
      <c r="AA1437" s="55"/>
      <c r="AB1437" s="55"/>
      <c r="AC1437" s="55"/>
      <c r="AD1437" s="55"/>
      <c r="AE1437" s="55"/>
      <c r="AF1437" s="55"/>
      <c r="AG1437" s="55"/>
      <c r="AH1437" s="55"/>
      <c r="AI1437" s="55"/>
      <c r="AJ1437" s="55"/>
      <c r="AK1437" s="55"/>
      <c r="AL1437" s="55"/>
      <c r="AM1437" s="55"/>
      <c r="AN1437" s="55"/>
      <c r="AO1437" s="55"/>
      <c r="AP1437" s="55"/>
      <c r="AQ1437" s="55"/>
      <c r="AR1437" s="55"/>
      <c r="AS1437" s="55"/>
      <c r="AT1437" s="55"/>
      <c r="AU1437" s="55"/>
      <c r="AV1437" s="55"/>
      <c r="AW1437" s="55"/>
      <c r="AX1437" s="55"/>
      <c r="AY1437" s="55"/>
      <c r="AZ1437" s="55"/>
      <c r="BA1437" s="55"/>
      <c r="BB1437" s="55"/>
      <c r="BC1437" s="55"/>
      <c r="BD1437" s="55"/>
      <c r="BE1437" s="55"/>
      <c r="BF1437" s="55"/>
      <c r="BG1437" s="55"/>
      <c r="BH1437" s="55"/>
      <c r="BI1437" s="55"/>
      <c r="BJ1437" s="55"/>
      <c r="BK1437" s="55"/>
      <c r="BL1437" s="55"/>
      <c r="BM1437" s="55"/>
      <c r="BN1437" s="55"/>
      <c r="BO1437" s="55"/>
      <c r="BP1437" s="55"/>
      <c r="BQ1437" s="55"/>
      <c r="BR1437" s="55"/>
    </row>
    <row r="1438" spans="3:70" x14ac:dyDescent="0.4">
      <c r="C1438" s="55"/>
      <c r="D1438" s="55"/>
      <c r="E1438" s="55"/>
      <c r="F1438" s="55"/>
      <c r="G1438" s="55"/>
      <c r="H1438" s="55"/>
      <c r="I1438" s="55"/>
      <c r="J1438" s="55"/>
      <c r="K1438" s="55"/>
      <c r="L1438" s="55"/>
      <c r="M1438" s="55"/>
      <c r="N1438" s="55"/>
      <c r="O1438" s="55"/>
      <c r="P1438" s="55"/>
      <c r="Q1438" s="55"/>
      <c r="R1438" s="55"/>
      <c r="S1438" s="55"/>
      <c r="T1438" s="55"/>
      <c r="U1438" s="55"/>
      <c r="V1438" s="55"/>
      <c r="W1438" s="55"/>
      <c r="X1438" s="55"/>
      <c r="Y1438" s="55"/>
      <c r="Z1438" s="55"/>
      <c r="AA1438" s="55"/>
      <c r="AB1438" s="55"/>
      <c r="AC1438" s="55"/>
      <c r="AD1438" s="55"/>
      <c r="AE1438" s="55"/>
      <c r="AF1438" s="55"/>
      <c r="AG1438" s="55"/>
      <c r="AH1438" s="55"/>
      <c r="AI1438" s="55"/>
      <c r="AJ1438" s="55"/>
      <c r="AK1438" s="55"/>
      <c r="AL1438" s="55"/>
      <c r="AM1438" s="55"/>
      <c r="AN1438" s="55"/>
      <c r="AO1438" s="55"/>
      <c r="AP1438" s="55"/>
      <c r="AQ1438" s="55"/>
      <c r="AR1438" s="55"/>
      <c r="AS1438" s="55"/>
      <c r="AT1438" s="55"/>
      <c r="AU1438" s="55"/>
      <c r="AV1438" s="55"/>
      <c r="AW1438" s="55"/>
      <c r="AX1438" s="55"/>
      <c r="AY1438" s="55"/>
      <c r="AZ1438" s="55"/>
      <c r="BA1438" s="55"/>
      <c r="BB1438" s="55"/>
      <c r="BC1438" s="55"/>
      <c r="BD1438" s="55"/>
      <c r="BE1438" s="55"/>
      <c r="BF1438" s="55"/>
      <c r="BG1438" s="55"/>
      <c r="BH1438" s="55"/>
      <c r="BI1438" s="55"/>
      <c r="BJ1438" s="55"/>
      <c r="BK1438" s="55"/>
      <c r="BL1438" s="55"/>
      <c r="BM1438" s="55"/>
      <c r="BN1438" s="55"/>
      <c r="BO1438" s="55"/>
      <c r="BP1438" s="55"/>
      <c r="BQ1438" s="55"/>
      <c r="BR1438" s="55"/>
    </row>
    <row r="1439" spans="3:70" x14ac:dyDescent="0.4">
      <c r="C1439" s="55"/>
      <c r="D1439" s="55"/>
      <c r="E1439" s="55"/>
      <c r="F1439" s="55"/>
      <c r="G1439" s="55"/>
      <c r="H1439" s="55"/>
      <c r="I1439" s="55"/>
      <c r="J1439" s="55"/>
      <c r="K1439" s="55"/>
      <c r="L1439" s="55"/>
      <c r="M1439" s="55"/>
      <c r="N1439" s="55"/>
      <c r="O1439" s="55"/>
      <c r="P1439" s="55"/>
      <c r="Q1439" s="55"/>
      <c r="R1439" s="55"/>
      <c r="S1439" s="55"/>
      <c r="T1439" s="55"/>
      <c r="U1439" s="55"/>
      <c r="V1439" s="55"/>
      <c r="W1439" s="55"/>
      <c r="X1439" s="55"/>
      <c r="Y1439" s="55"/>
      <c r="Z1439" s="55"/>
      <c r="AA1439" s="55"/>
      <c r="AB1439" s="55"/>
      <c r="AC1439" s="55"/>
      <c r="AD1439" s="55"/>
      <c r="AE1439" s="55"/>
      <c r="AF1439" s="55"/>
      <c r="AG1439" s="55"/>
      <c r="AH1439" s="55"/>
      <c r="AI1439" s="55"/>
      <c r="AJ1439" s="55"/>
      <c r="AK1439" s="55"/>
      <c r="AL1439" s="55"/>
      <c r="AM1439" s="55"/>
      <c r="AN1439" s="55"/>
      <c r="AO1439" s="55"/>
      <c r="AP1439" s="55"/>
      <c r="AQ1439" s="55"/>
      <c r="AR1439" s="55"/>
      <c r="AS1439" s="55"/>
      <c r="AT1439" s="55"/>
      <c r="AU1439" s="55"/>
      <c r="AV1439" s="55"/>
      <c r="AW1439" s="55"/>
      <c r="AX1439" s="55"/>
      <c r="AY1439" s="55"/>
      <c r="AZ1439" s="55"/>
      <c r="BA1439" s="55"/>
      <c r="BB1439" s="55"/>
      <c r="BC1439" s="55"/>
      <c r="BD1439" s="55"/>
      <c r="BE1439" s="55"/>
      <c r="BF1439" s="55"/>
      <c r="BG1439" s="55"/>
      <c r="BH1439" s="55"/>
      <c r="BI1439" s="55"/>
      <c r="BJ1439" s="55"/>
      <c r="BK1439" s="55"/>
      <c r="BL1439" s="55"/>
      <c r="BM1439" s="55"/>
      <c r="BN1439" s="55"/>
      <c r="BO1439" s="55"/>
      <c r="BP1439" s="55"/>
      <c r="BQ1439" s="55"/>
      <c r="BR1439" s="55"/>
    </row>
    <row r="1440" spans="3:70" x14ac:dyDescent="0.4">
      <c r="C1440" s="55"/>
      <c r="D1440" s="55"/>
      <c r="E1440" s="55"/>
      <c r="F1440" s="55"/>
      <c r="G1440" s="55"/>
      <c r="H1440" s="55"/>
      <c r="I1440" s="55"/>
      <c r="J1440" s="55"/>
      <c r="K1440" s="55"/>
      <c r="L1440" s="55"/>
      <c r="M1440" s="55"/>
      <c r="N1440" s="55"/>
      <c r="O1440" s="55"/>
      <c r="P1440" s="55"/>
      <c r="Q1440" s="55"/>
      <c r="R1440" s="55"/>
      <c r="S1440" s="55"/>
      <c r="T1440" s="55"/>
      <c r="U1440" s="55"/>
      <c r="V1440" s="55"/>
      <c r="W1440" s="55"/>
      <c r="X1440" s="55"/>
      <c r="Y1440" s="55"/>
      <c r="Z1440" s="55"/>
      <c r="AA1440" s="55"/>
      <c r="AB1440" s="55"/>
      <c r="AC1440" s="55"/>
      <c r="AD1440" s="55"/>
      <c r="AE1440" s="55"/>
      <c r="AF1440" s="55"/>
      <c r="AG1440" s="55"/>
      <c r="AH1440" s="55"/>
      <c r="AI1440" s="55"/>
      <c r="AJ1440" s="55"/>
      <c r="AK1440" s="55"/>
      <c r="AL1440" s="55"/>
      <c r="AM1440" s="55"/>
      <c r="AN1440" s="55"/>
      <c r="AO1440" s="55"/>
      <c r="AP1440" s="55"/>
      <c r="AQ1440" s="55"/>
      <c r="AR1440" s="55"/>
      <c r="AS1440" s="55"/>
      <c r="AT1440" s="55"/>
      <c r="AU1440" s="55"/>
      <c r="AV1440" s="55"/>
      <c r="AW1440" s="55"/>
      <c r="AX1440" s="55"/>
      <c r="AY1440" s="55"/>
      <c r="AZ1440" s="55"/>
      <c r="BA1440" s="55"/>
      <c r="BB1440" s="55"/>
      <c r="BC1440" s="55"/>
      <c r="BD1440" s="55"/>
      <c r="BE1440" s="55"/>
      <c r="BF1440" s="55"/>
      <c r="BG1440" s="55"/>
      <c r="BH1440" s="55"/>
      <c r="BI1440" s="55"/>
      <c r="BJ1440" s="55"/>
      <c r="BK1440" s="55"/>
      <c r="BL1440" s="55"/>
      <c r="BM1440" s="55"/>
      <c r="BN1440" s="55"/>
      <c r="BO1440" s="55"/>
      <c r="BP1440" s="55"/>
      <c r="BQ1440" s="55"/>
      <c r="BR1440" s="55"/>
    </row>
    <row r="1441" spans="3:70" x14ac:dyDescent="0.4">
      <c r="C1441" s="55"/>
      <c r="D1441" s="55"/>
      <c r="E1441" s="55"/>
      <c r="F1441" s="55"/>
      <c r="G1441" s="55"/>
      <c r="H1441" s="55"/>
      <c r="I1441" s="55"/>
      <c r="J1441" s="55"/>
      <c r="K1441" s="55"/>
      <c r="L1441" s="55"/>
      <c r="M1441" s="55"/>
      <c r="N1441" s="55"/>
      <c r="O1441" s="55"/>
      <c r="P1441" s="55"/>
      <c r="Q1441" s="55"/>
      <c r="R1441" s="55"/>
      <c r="S1441" s="55"/>
      <c r="T1441" s="55"/>
      <c r="U1441" s="55"/>
      <c r="V1441" s="55"/>
      <c r="W1441" s="55"/>
      <c r="X1441" s="55"/>
      <c r="Y1441" s="55"/>
      <c r="Z1441" s="55"/>
      <c r="AA1441" s="55"/>
      <c r="AB1441" s="55"/>
      <c r="AC1441" s="55"/>
      <c r="AD1441" s="55"/>
      <c r="AE1441" s="55"/>
      <c r="AF1441" s="55"/>
      <c r="AG1441" s="55"/>
      <c r="AH1441" s="55"/>
      <c r="AI1441" s="55"/>
      <c r="AJ1441" s="55"/>
      <c r="AK1441" s="55"/>
      <c r="AL1441" s="55"/>
      <c r="AM1441" s="55"/>
      <c r="AN1441" s="55"/>
      <c r="AO1441" s="55"/>
      <c r="AP1441" s="55"/>
      <c r="AQ1441" s="55"/>
      <c r="AR1441" s="55"/>
      <c r="AS1441" s="55"/>
      <c r="AT1441" s="55"/>
      <c r="AU1441" s="55"/>
      <c r="AV1441" s="55"/>
      <c r="AW1441" s="55"/>
      <c r="AX1441" s="55"/>
      <c r="AY1441" s="55"/>
      <c r="AZ1441" s="55"/>
      <c r="BA1441" s="55"/>
      <c r="BB1441" s="55"/>
      <c r="BC1441" s="55"/>
      <c r="BD1441" s="55"/>
      <c r="BE1441" s="55"/>
      <c r="BF1441" s="55"/>
      <c r="BG1441" s="55"/>
      <c r="BH1441" s="55"/>
      <c r="BI1441" s="55"/>
      <c r="BJ1441" s="55"/>
      <c r="BK1441" s="55"/>
      <c r="BL1441" s="55"/>
      <c r="BM1441" s="55"/>
      <c r="BN1441" s="55"/>
      <c r="BO1441" s="55"/>
      <c r="BP1441" s="55"/>
      <c r="BQ1441" s="55"/>
      <c r="BR1441" s="55"/>
    </row>
    <row r="1442" spans="3:70" x14ac:dyDescent="0.4">
      <c r="C1442" s="55"/>
      <c r="D1442" s="55"/>
      <c r="E1442" s="55"/>
      <c r="F1442" s="55"/>
      <c r="G1442" s="55"/>
      <c r="H1442" s="55"/>
      <c r="I1442" s="55"/>
      <c r="J1442" s="55"/>
      <c r="K1442" s="55"/>
      <c r="L1442" s="55"/>
      <c r="M1442" s="55"/>
      <c r="N1442" s="55"/>
      <c r="O1442" s="55"/>
      <c r="P1442" s="55"/>
      <c r="Q1442" s="55"/>
      <c r="R1442" s="55"/>
      <c r="S1442" s="55"/>
      <c r="T1442" s="55"/>
      <c r="U1442" s="55"/>
      <c r="V1442" s="55"/>
      <c r="W1442" s="55"/>
      <c r="X1442" s="55"/>
      <c r="Y1442" s="55"/>
      <c r="Z1442" s="55"/>
      <c r="AA1442" s="55"/>
      <c r="AB1442" s="55"/>
      <c r="AC1442" s="55"/>
      <c r="AD1442" s="55"/>
      <c r="AE1442" s="55"/>
      <c r="AF1442" s="55"/>
      <c r="AG1442" s="55"/>
      <c r="AH1442" s="55"/>
      <c r="AI1442" s="55"/>
      <c r="AJ1442" s="55"/>
      <c r="AK1442" s="55"/>
      <c r="AL1442" s="55"/>
      <c r="AM1442" s="55"/>
      <c r="AN1442" s="55"/>
      <c r="AO1442" s="55"/>
      <c r="AP1442" s="55"/>
      <c r="AQ1442" s="55"/>
      <c r="AR1442" s="55"/>
      <c r="AS1442" s="55"/>
      <c r="AT1442" s="55"/>
      <c r="AU1442" s="55"/>
      <c r="AV1442" s="55"/>
      <c r="AW1442" s="55"/>
      <c r="AX1442" s="55"/>
      <c r="AY1442" s="55"/>
      <c r="AZ1442" s="55"/>
      <c r="BA1442" s="55"/>
      <c r="BB1442" s="55"/>
      <c r="BC1442" s="55"/>
      <c r="BD1442" s="55"/>
      <c r="BE1442" s="55"/>
      <c r="BF1442" s="55"/>
      <c r="BG1442" s="55"/>
      <c r="BH1442" s="55"/>
      <c r="BI1442" s="55"/>
      <c r="BJ1442" s="55"/>
      <c r="BK1442" s="55"/>
      <c r="BL1442" s="55"/>
      <c r="BM1442" s="55"/>
      <c r="BN1442" s="55"/>
      <c r="BO1442" s="55"/>
      <c r="BP1442" s="55"/>
      <c r="BQ1442" s="55"/>
      <c r="BR1442" s="55"/>
    </row>
    <row r="1443" spans="3:70" x14ac:dyDescent="0.4">
      <c r="C1443" s="55"/>
      <c r="D1443" s="55"/>
      <c r="E1443" s="55"/>
      <c r="F1443" s="55"/>
      <c r="G1443" s="55"/>
      <c r="H1443" s="55"/>
      <c r="I1443" s="55"/>
      <c r="J1443" s="55"/>
      <c r="K1443" s="55"/>
      <c r="L1443" s="55"/>
      <c r="M1443" s="55"/>
      <c r="N1443" s="55"/>
      <c r="O1443" s="55"/>
      <c r="P1443" s="55"/>
      <c r="Q1443" s="55"/>
      <c r="R1443" s="55"/>
      <c r="S1443" s="55"/>
      <c r="T1443" s="55"/>
      <c r="U1443" s="55"/>
      <c r="V1443" s="55"/>
      <c r="W1443" s="55"/>
      <c r="X1443" s="55"/>
      <c r="Y1443" s="55"/>
      <c r="Z1443" s="55"/>
      <c r="AA1443" s="55"/>
      <c r="AB1443" s="55"/>
      <c r="AC1443" s="55"/>
      <c r="AD1443" s="55"/>
      <c r="AE1443" s="55"/>
      <c r="AF1443" s="55"/>
      <c r="AG1443" s="55"/>
      <c r="AH1443" s="55"/>
      <c r="AI1443" s="55"/>
      <c r="AJ1443" s="55"/>
      <c r="AK1443" s="55"/>
      <c r="AL1443" s="55"/>
      <c r="AM1443" s="55"/>
      <c r="AN1443" s="55"/>
      <c r="AO1443" s="55"/>
      <c r="AP1443" s="55"/>
      <c r="AQ1443" s="55"/>
      <c r="AR1443" s="55"/>
      <c r="AS1443" s="55"/>
      <c r="AT1443" s="55"/>
      <c r="AU1443" s="55"/>
      <c r="AV1443" s="55"/>
      <c r="AW1443" s="55"/>
      <c r="AX1443" s="55"/>
      <c r="AY1443" s="55"/>
      <c r="AZ1443" s="55"/>
      <c r="BA1443" s="55"/>
      <c r="BB1443" s="55"/>
      <c r="BC1443" s="55"/>
      <c r="BD1443" s="55"/>
      <c r="BE1443" s="55"/>
      <c r="BF1443" s="55"/>
      <c r="BG1443" s="55"/>
      <c r="BH1443" s="55"/>
      <c r="BI1443" s="55"/>
      <c r="BJ1443" s="55"/>
      <c r="BK1443" s="55"/>
      <c r="BL1443" s="55"/>
      <c r="BM1443" s="55"/>
      <c r="BN1443" s="55"/>
      <c r="BO1443" s="55"/>
      <c r="BP1443" s="55"/>
      <c r="BQ1443" s="55"/>
      <c r="BR1443" s="55"/>
    </row>
    <row r="1444" spans="3:70" x14ac:dyDescent="0.4">
      <c r="C1444" s="55"/>
      <c r="D1444" s="55"/>
      <c r="E1444" s="55"/>
      <c r="F1444" s="55"/>
      <c r="G1444" s="55"/>
      <c r="H1444" s="55"/>
      <c r="I1444" s="55"/>
      <c r="J1444" s="55"/>
      <c r="K1444" s="55"/>
      <c r="L1444" s="55"/>
      <c r="M1444" s="55"/>
      <c r="N1444" s="55"/>
      <c r="O1444" s="55"/>
      <c r="P1444" s="55"/>
      <c r="Q1444" s="55"/>
      <c r="R1444" s="55"/>
      <c r="S1444" s="55"/>
      <c r="T1444" s="55"/>
      <c r="U1444" s="55"/>
      <c r="V1444" s="55"/>
      <c r="W1444" s="55"/>
      <c r="X1444" s="55"/>
      <c r="Y1444" s="55"/>
      <c r="Z1444" s="55"/>
      <c r="AA1444" s="55"/>
      <c r="AB1444" s="55"/>
      <c r="AC1444" s="55"/>
      <c r="AD1444" s="55"/>
      <c r="AE1444" s="55"/>
      <c r="AF1444" s="55"/>
      <c r="AG1444" s="55"/>
      <c r="AH1444" s="55"/>
      <c r="AI1444" s="55"/>
      <c r="AJ1444" s="55"/>
      <c r="AK1444" s="55"/>
      <c r="AL1444" s="55"/>
      <c r="AM1444" s="55"/>
      <c r="AN1444" s="55"/>
      <c r="AO1444" s="55"/>
      <c r="AP1444" s="55"/>
      <c r="AQ1444" s="55"/>
      <c r="AR1444" s="55"/>
      <c r="AS1444" s="55"/>
      <c r="AT1444" s="55"/>
      <c r="AU1444" s="55"/>
      <c r="AV1444" s="55"/>
      <c r="AW1444" s="55"/>
      <c r="AX1444" s="55"/>
      <c r="AY1444" s="55"/>
      <c r="AZ1444" s="55"/>
      <c r="BA1444" s="55"/>
      <c r="BB1444" s="55"/>
      <c r="BC1444" s="55"/>
      <c r="BD1444" s="55"/>
      <c r="BE1444" s="55"/>
      <c r="BF1444" s="55"/>
      <c r="BG1444" s="55"/>
      <c r="BH1444" s="55"/>
      <c r="BI1444" s="55"/>
      <c r="BJ1444" s="55"/>
      <c r="BK1444" s="55"/>
      <c r="BL1444" s="55"/>
      <c r="BM1444" s="55"/>
      <c r="BN1444" s="55"/>
      <c r="BO1444" s="55"/>
      <c r="BP1444" s="55"/>
      <c r="BQ1444" s="55"/>
      <c r="BR1444" s="55"/>
    </row>
    <row r="1445" spans="3:70" x14ac:dyDescent="0.4">
      <c r="C1445" s="55"/>
      <c r="D1445" s="55"/>
      <c r="E1445" s="55"/>
      <c r="F1445" s="55"/>
      <c r="G1445" s="55"/>
      <c r="H1445" s="55"/>
      <c r="I1445" s="55"/>
      <c r="J1445" s="55"/>
      <c r="K1445" s="55"/>
      <c r="L1445" s="55"/>
      <c r="M1445" s="55"/>
      <c r="N1445" s="55"/>
      <c r="O1445" s="55"/>
      <c r="P1445" s="55"/>
      <c r="Q1445" s="55"/>
      <c r="R1445" s="55"/>
      <c r="S1445" s="55"/>
      <c r="T1445" s="55"/>
      <c r="U1445" s="55"/>
      <c r="V1445" s="55"/>
      <c r="W1445" s="55"/>
      <c r="X1445" s="55"/>
      <c r="Y1445" s="55"/>
      <c r="Z1445" s="55"/>
      <c r="AA1445" s="55"/>
      <c r="AB1445" s="55"/>
      <c r="AC1445" s="55"/>
      <c r="AD1445" s="55"/>
      <c r="AE1445" s="55"/>
      <c r="AF1445" s="55"/>
      <c r="AG1445" s="55"/>
      <c r="AH1445" s="55"/>
      <c r="AI1445" s="55"/>
      <c r="AJ1445" s="55"/>
      <c r="AK1445" s="55"/>
      <c r="AL1445" s="55"/>
      <c r="AM1445" s="55"/>
      <c r="AN1445" s="55"/>
      <c r="AO1445" s="55"/>
      <c r="AP1445" s="55"/>
      <c r="AQ1445" s="55"/>
      <c r="AR1445" s="55"/>
      <c r="AS1445" s="55"/>
      <c r="AT1445" s="55"/>
      <c r="AU1445" s="55"/>
      <c r="AV1445" s="55"/>
      <c r="AW1445" s="55"/>
      <c r="AX1445" s="55"/>
      <c r="AY1445" s="55"/>
      <c r="AZ1445" s="55"/>
      <c r="BA1445" s="55"/>
      <c r="BB1445" s="55"/>
      <c r="BC1445" s="55"/>
      <c r="BD1445" s="55"/>
      <c r="BE1445" s="55"/>
      <c r="BF1445" s="55"/>
      <c r="BG1445" s="55"/>
      <c r="BH1445" s="55"/>
      <c r="BI1445" s="55"/>
      <c r="BJ1445" s="55"/>
      <c r="BK1445" s="55"/>
      <c r="BL1445" s="55"/>
      <c r="BM1445" s="55"/>
      <c r="BN1445" s="55"/>
      <c r="BO1445" s="55"/>
      <c r="BP1445" s="55"/>
      <c r="BQ1445" s="55"/>
      <c r="BR1445" s="55"/>
    </row>
    <row r="1446" spans="3:70" x14ac:dyDescent="0.4">
      <c r="C1446" s="55"/>
      <c r="D1446" s="55"/>
      <c r="E1446" s="55"/>
      <c r="F1446" s="55"/>
      <c r="G1446" s="55"/>
      <c r="H1446" s="55"/>
      <c r="I1446" s="55"/>
      <c r="J1446" s="55"/>
      <c r="K1446" s="55"/>
      <c r="L1446" s="55"/>
      <c r="M1446" s="55"/>
      <c r="N1446" s="55"/>
      <c r="O1446" s="55"/>
      <c r="P1446" s="55"/>
      <c r="Q1446" s="55"/>
      <c r="R1446" s="55"/>
      <c r="S1446" s="55"/>
      <c r="T1446" s="55"/>
      <c r="U1446" s="55"/>
      <c r="V1446" s="55"/>
      <c r="W1446" s="55"/>
      <c r="X1446" s="55"/>
      <c r="Y1446" s="55"/>
      <c r="Z1446" s="55"/>
      <c r="AA1446" s="55"/>
      <c r="AB1446" s="55"/>
      <c r="AC1446" s="55"/>
      <c r="AD1446" s="55"/>
      <c r="AE1446" s="55"/>
      <c r="AF1446" s="55"/>
      <c r="AG1446" s="55"/>
      <c r="AH1446" s="55"/>
      <c r="AI1446" s="55"/>
      <c r="AJ1446" s="55"/>
      <c r="AK1446" s="55"/>
      <c r="AL1446" s="55"/>
      <c r="AM1446" s="55"/>
      <c r="AN1446" s="55"/>
      <c r="AO1446" s="55"/>
      <c r="AP1446" s="55"/>
      <c r="AQ1446" s="55"/>
      <c r="AR1446" s="55"/>
      <c r="AS1446" s="55"/>
      <c r="AT1446" s="55"/>
      <c r="AU1446" s="55"/>
      <c r="AV1446" s="55"/>
      <c r="AW1446" s="55"/>
      <c r="AX1446" s="55"/>
      <c r="AY1446" s="55"/>
      <c r="AZ1446" s="55"/>
      <c r="BA1446" s="55"/>
      <c r="BB1446" s="55"/>
      <c r="BC1446" s="55"/>
      <c r="BD1446" s="55"/>
      <c r="BE1446" s="55"/>
      <c r="BF1446" s="55"/>
      <c r="BG1446" s="55"/>
      <c r="BH1446" s="55"/>
      <c r="BI1446" s="55"/>
      <c r="BJ1446" s="55"/>
      <c r="BK1446" s="55"/>
      <c r="BL1446" s="55"/>
      <c r="BM1446" s="55"/>
      <c r="BN1446" s="55"/>
      <c r="BO1446" s="55"/>
      <c r="BP1446" s="55"/>
      <c r="BQ1446" s="55"/>
      <c r="BR1446" s="55"/>
    </row>
    <row r="1447" spans="3:70" x14ac:dyDescent="0.4">
      <c r="C1447" s="55"/>
      <c r="D1447" s="55"/>
      <c r="E1447" s="55"/>
      <c r="F1447" s="55"/>
      <c r="G1447" s="55"/>
      <c r="H1447" s="55"/>
      <c r="I1447" s="55"/>
      <c r="J1447" s="55"/>
      <c r="K1447" s="55"/>
      <c r="L1447" s="55"/>
      <c r="M1447" s="55"/>
      <c r="N1447" s="55"/>
      <c r="O1447" s="55"/>
      <c r="P1447" s="55"/>
      <c r="Q1447" s="55"/>
      <c r="R1447" s="55"/>
      <c r="S1447" s="55"/>
      <c r="T1447" s="55"/>
      <c r="U1447" s="55"/>
      <c r="V1447" s="55"/>
      <c r="W1447" s="55"/>
      <c r="X1447" s="55"/>
      <c r="Y1447" s="55"/>
      <c r="Z1447" s="55"/>
      <c r="AA1447" s="55"/>
      <c r="AB1447" s="55"/>
      <c r="AC1447" s="55"/>
      <c r="AD1447" s="55"/>
      <c r="AE1447" s="55"/>
      <c r="AF1447" s="55"/>
      <c r="AG1447" s="55"/>
      <c r="AH1447" s="55"/>
      <c r="AI1447" s="55"/>
      <c r="AJ1447" s="55"/>
      <c r="AK1447" s="55"/>
      <c r="AL1447" s="55"/>
      <c r="AM1447" s="55"/>
      <c r="AN1447" s="55"/>
      <c r="AO1447" s="55"/>
      <c r="AP1447" s="55"/>
      <c r="AQ1447" s="55"/>
      <c r="AR1447" s="55"/>
      <c r="AS1447" s="55"/>
      <c r="AT1447" s="55"/>
      <c r="AU1447" s="55"/>
      <c r="AV1447" s="55"/>
      <c r="AW1447" s="55"/>
      <c r="AX1447" s="55"/>
      <c r="AY1447" s="55"/>
      <c r="AZ1447" s="55"/>
      <c r="BA1447" s="55"/>
      <c r="BB1447" s="55"/>
      <c r="BC1447" s="55"/>
      <c r="BD1447" s="55"/>
      <c r="BE1447" s="55"/>
      <c r="BF1447" s="55"/>
      <c r="BG1447" s="55"/>
      <c r="BH1447" s="55"/>
      <c r="BI1447" s="55"/>
      <c r="BJ1447" s="55"/>
      <c r="BK1447" s="55"/>
      <c r="BL1447" s="55"/>
      <c r="BM1447" s="55"/>
      <c r="BN1447" s="55"/>
      <c r="BO1447" s="55"/>
      <c r="BP1447" s="55"/>
      <c r="BQ1447" s="55"/>
      <c r="BR1447" s="55"/>
    </row>
    <row r="1448" spans="3:70" x14ac:dyDescent="0.4">
      <c r="C1448" s="55"/>
      <c r="D1448" s="55"/>
      <c r="E1448" s="55"/>
      <c r="F1448" s="55"/>
      <c r="G1448" s="55"/>
      <c r="H1448" s="55"/>
      <c r="I1448" s="55"/>
      <c r="J1448" s="55"/>
      <c r="K1448" s="55"/>
      <c r="L1448" s="55"/>
      <c r="M1448" s="55"/>
      <c r="N1448" s="55"/>
      <c r="O1448" s="55"/>
      <c r="P1448" s="55"/>
      <c r="Q1448" s="55"/>
      <c r="R1448" s="55"/>
      <c r="S1448" s="55"/>
      <c r="T1448" s="55"/>
      <c r="U1448" s="55"/>
      <c r="V1448" s="55"/>
      <c r="W1448" s="55"/>
      <c r="X1448" s="55"/>
      <c r="Y1448" s="55"/>
      <c r="Z1448" s="55"/>
      <c r="AA1448" s="55"/>
      <c r="AB1448" s="55"/>
      <c r="AC1448" s="55"/>
      <c r="AD1448" s="55"/>
      <c r="AE1448" s="55"/>
      <c r="AF1448" s="55"/>
      <c r="AG1448" s="55"/>
      <c r="AH1448" s="55"/>
      <c r="AI1448" s="55"/>
      <c r="AJ1448" s="55"/>
      <c r="AK1448" s="55"/>
      <c r="AL1448" s="55"/>
      <c r="AM1448" s="55"/>
      <c r="AN1448" s="55"/>
      <c r="AO1448" s="55"/>
      <c r="AP1448" s="55"/>
      <c r="AQ1448" s="55"/>
      <c r="AR1448" s="55"/>
      <c r="AS1448" s="55"/>
      <c r="AT1448" s="55"/>
      <c r="AU1448" s="55"/>
      <c r="AV1448" s="55"/>
      <c r="AW1448" s="55"/>
      <c r="AX1448" s="55"/>
      <c r="AY1448" s="55"/>
      <c r="AZ1448" s="55"/>
      <c r="BA1448" s="55"/>
      <c r="BB1448" s="55"/>
      <c r="BC1448" s="55"/>
      <c r="BD1448" s="55"/>
      <c r="BE1448" s="55"/>
      <c r="BF1448" s="55"/>
      <c r="BG1448" s="55"/>
      <c r="BH1448" s="55"/>
      <c r="BI1448" s="55"/>
      <c r="BJ1448" s="55"/>
      <c r="BK1448" s="55"/>
      <c r="BL1448" s="55"/>
      <c r="BM1448" s="55"/>
      <c r="BN1448" s="55"/>
      <c r="BO1448" s="55"/>
      <c r="BP1448" s="55"/>
      <c r="BQ1448" s="55"/>
      <c r="BR1448" s="55"/>
    </row>
    <row r="1449" spans="3:70" x14ac:dyDescent="0.4">
      <c r="C1449" s="55"/>
      <c r="D1449" s="55"/>
      <c r="E1449" s="55"/>
      <c r="F1449" s="55"/>
      <c r="G1449" s="55"/>
      <c r="H1449" s="55"/>
      <c r="I1449" s="55"/>
      <c r="J1449" s="55"/>
      <c r="K1449" s="55"/>
      <c r="L1449" s="55"/>
      <c r="M1449" s="55"/>
      <c r="N1449" s="55"/>
      <c r="O1449" s="55"/>
      <c r="P1449" s="55"/>
      <c r="Q1449" s="55"/>
      <c r="R1449" s="55"/>
      <c r="S1449" s="55"/>
      <c r="T1449" s="55"/>
      <c r="U1449" s="55"/>
      <c r="V1449" s="55"/>
      <c r="W1449" s="55"/>
      <c r="X1449" s="55"/>
      <c r="Y1449" s="55"/>
      <c r="Z1449" s="55"/>
      <c r="AA1449" s="55"/>
      <c r="AB1449" s="55"/>
      <c r="AC1449" s="55"/>
      <c r="AD1449" s="55"/>
      <c r="AE1449" s="55"/>
      <c r="AF1449" s="55"/>
      <c r="AG1449" s="55"/>
      <c r="AH1449" s="55"/>
      <c r="AI1449" s="55"/>
      <c r="AJ1449" s="55"/>
      <c r="AK1449" s="55"/>
      <c r="AL1449" s="55"/>
      <c r="AM1449" s="55"/>
      <c r="AN1449" s="55"/>
      <c r="AO1449" s="55"/>
      <c r="AP1449" s="55"/>
      <c r="AQ1449" s="55"/>
      <c r="AR1449" s="55"/>
      <c r="AS1449" s="55"/>
      <c r="AT1449" s="55"/>
      <c r="AU1449" s="55"/>
      <c r="AV1449" s="55"/>
      <c r="AW1449" s="55"/>
      <c r="AX1449" s="55"/>
      <c r="AY1449" s="55"/>
      <c r="AZ1449" s="55"/>
      <c r="BA1449" s="55"/>
      <c r="BB1449" s="55"/>
      <c r="BC1449" s="55"/>
      <c r="BD1449" s="55"/>
      <c r="BE1449" s="55"/>
      <c r="BF1449" s="55"/>
      <c r="BG1449" s="55"/>
      <c r="BH1449" s="55"/>
      <c r="BI1449" s="55"/>
      <c r="BJ1449" s="55"/>
      <c r="BK1449" s="55"/>
      <c r="BL1449" s="55"/>
      <c r="BM1449" s="55"/>
      <c r="BN1449" s="55"/>
      <c r="BO1449" s="55"/>
      <c r="BP1449" s="55"/>
      <c r="BQ1449" s="55"/>
      <c r="BR1449" s="55"/>
    </row>
    <row r="1450" spans="3:70" x14ac:dyDescent="0.4">
      <c r="C1450" s="55"/>
      <c r="D1450" s="55"/>
      <c r="E1450" s="55"/>
      <c r="F1450" s="55"/>
      <c r="G1450" s="55"/>
      <c r="H1450" s="55"/>
      <c r="I1450" s="55"/>
      <c r="J1450" s="55"/>
      <c r="K1450" s="55"/>
      <c r="L1450" s="55"/>
      <c r="M1450" s="55"/>
      <c r="N1450" s="55"/>
      <c r="O1450" s="55"/>
      <c r="P1450" s="55"/>
      <c r="Q1450" s="55"/>
      <c r="R1450" s="55"/>
      <c r="S1450" s="55"/>
      <c r="T1450" s="55"/>
      <c r="U1450" s="55"/>
      <c r="V1450" s="55"/>
      <c r="W1450" s="55"/>
      <c r="X1450" s="55"/>
      <c r="Y1450" s="55"/>
      <c r="Z1450" s="55"/>
      <c r="AA1450" s="55"/>
      <c r="AB1450" s="55"/>
      <c r="AC1450" s="55"/>
      <c r="AD1450" s="55"/>
      <c r="AE1450" s="55"/>
      <c r="AF1450" s="55"/>
      <c r="AG1450" s="55"/>
      <c r="AH1450" s="55"/>
      <c r="AI1450" s="55"/>
      <c r="AJ1450" s="55"/>
      <c r="AK1450" s="55"/>
      <c r="AL1450" s="55"/>
      <c r="AM1450" s="55"/>
      <c r="AN1450" s="55"/>
      <c r="AO1450" s="55"/>
      <c r="AP1450" s="55"/>
      <c r="AQ1450" s="55"/>
      <c r="AR1450" s="55"/>
      <c r="AS1450" s="55"/>
      <c r="AT1450" s="55"/>
      <c r="AU1450" s="55"/>
      <c r="AV1450" s="55"/>
      <c r="AW1450" s="55"/>
      <c r="AX1450" s="55"/>
      <c r="AY1450" s="55"/>
      <c r="AZ1450" s="55"/>
      <c r="BA1450" s="55"/>
      <c r="BB1450" s="55"/>
      <c r="BC1450" s="55"/>
      <c r="BD1450" s="55"/>
      <c r="BE1450" s="55"/>
      <c r="BF1450" s="55"/>
      <c r="BG1450" s="55"/>
      <c r="BH1450" s="55"/>
      <c r="BI1450" s="55"/>
      <c r="BJ1450" s="55"/>
      <c r="BK1450" s="55"/>
      <c r="BL1450" s="55"/>
      <c r="BM1450" s="55"/>
      <c r="BN1450" s="55"/>
      <c r="BO1450" s="55"/>
      <c r="BP1450" s="55"/>
      <c r="BQ1450" s="55"/>
      <c r="BR1450" s="55"/>
    </row>
    <row r="1451" spans="3:70" x14ac:dyDescent="0.4">
      <c r="C1451" s="55"/>
      <c r="D1451" s="55"/>
      <c r="E1451" s="55"/>
      <c r="F1451" s="55"/>
      <c r="G1451" s="55"/>
      <c r="H1451" s="55"/>
      <c r="I1451" s="55"/>
      <c r="J1451" s="55"/>
      <c r="K1451" s="55"/>
      <c r="L1451" s="55"/>
      <c r="M1451" s="55"/>
      <c r="N1451" s="55"/>
      <c r="O1451" s="55"/>
      <c r="P1451" s="55"/>
      <c r="Q1451" s="55"/>
      <c r="R1451" s="55"/>
      <c r="S1451" s="55"/>
      <c r="T1451" s="55"/>
      <c r="U1451" s="55"/>
      <c r="V1451" s="55"/>
      <c r="W1451" s="55"/>
      <c r="X1451" s="55"/>
      <c r="Y1451" s="55"/>
      <c r="Z1451" s="55"/>
      <c r="AA1451" s="55"/>
      <c r="AB1451" s="55"/>
      <c r="AC1451" s="55"/>
      <c r="AD1451" s="55"/>
      <c r="AE1451" s="55"/>
      <c r="AF1451" s="55"/>
      <c r="AG1451" s="55"/>
      <c r="AH1451" s="55"/>
      <c r="AI1451" s="55"/>
      <c r="AJ1451" s="55"/>
      <c r="AK1451" s="55"/>
      <c r="AL1451" s="55"/>
      <c r="AM1451" s="55"/>
      <c r="AN1451" s="55"/>
      <c r="AO1451" s="55"/>
      <c r="AP1451" s="55"/>
      <c r="AQ1451" s="55"/>
      <c r="AR1451" s="55"/>
      <c r="AS1451" s="55"/>
      <c r="AT1451" s="55"/>
      <c r="AU1451" s="55"/>
      <c r="AV1451" s="55"/>
      <c r="AW1451" s="55"/>
      <c r="AX1451" s="55"/>
      <c r="AY1451" s="55"/>
      <c r="AZ1451" s="55"/>
      <c r="BA1451" s="55"/>
      <c r="BB1451" s="55"/>
      <c r="BC1451" s="55"/>
      <c r="BD1451" s="55"/>
      <c r="BE1451" s="55"/>
      <c r="BF1451" s="55"/>
      <c r="BG1451" s="55"/>
      <c r="BH1451" s="55"/>
      <c r="BI1451" s="55"/>
      <c r="BJ1451" s="55"/>
      <c r="BK1451" s="55"/>
      <c r="BL1451" s="55"/>
      <c r="BM1451" s="55"/>
      <c r="BN1451" s="55"/>
      <c r="BO1451" s="55"/>
      <c r="BP1451" s="55"/>
      <c r="BQ1451" s="55"/>
      <c r="BR1451" s="55"/>
    </row>
    <row r="1452" spans="3:70" x14ac:dyDescent="0.4">
      <c r="C1452" s="55"/>
      <c r="D1452" s="55"/>
      <c r="E1452" s="55"/>
      <c r="F1452" s="55"/>
      <c r="G1452" s="55"/>
      <c r="H1452" s="55"/>
      <c r="I1452" s="55"/>
      <c r="J1452" s="55"/>
      <c r="K1452" s="55"/>
      <c r="L1452" s="55"/>
      <c r="M1452" s="55"/>
      <c r="N1452" s="55"/>
      <c r="O1452" s="55"/>
      <c r="P1452" s="55"/>
      <c r="Q1452" s="55"/>
      <c r="R1452" s="55"/>
      <c r="S1452" s="55"/>
      <c r="T1452" s="55"/>
      <c r="U1452" s="55"/>
      <c r="V1452" s="55"/>
      <c r="W1452" s="55"/>
      <c r="X1452" s="55"/>
      <c r="Y1452" s="55"/>
      <c r="Z1452" s="55"/>
      <c r="AA1452" s="55"/>
      <c r="AB1452" s="55"/>
      <c r="AC1452" s="55"/>
      <c r="AD1452" s="55"/>
      <c r="AE1452" s="55"/>
      <c r="AF1452" s="55"/>
      <c r="AG1452" s="55"/>
      <c r="AH1452" s="55"/>
      <c r="AI1452" s="55"/>
      <c r="AJ1452" s="55"/>
      <c r="AK1452" s="55"/>
      <c r="AL1452" s="55"/>
      <c r="AM1452" s="55"/>
      <c r="AN1452" s="55"/>
      <c r="AO1452" s="55"/>
      <c r="AP1452" s="55"/>
      <c r="AQ1452" s="55"/>
      <c r="AR1452" s="55"/>
      <c r="AS1452" s="55"/>
      <c r="AT1452" s="55"/>
      <c r="AU1452" s="55"/>
      <c r="AV1452" s="55"/>
      <c r="AW1452" s="55"/>
      <c r="AX1452" s="55"/>
      <c r="AY1452" s="55"/>
      <c r="AZ1452" s="55"/>
      <c r="BA1452" s="55"/>
      <c r="BB1452" s="55"/>
      <c r="BC1452" s="55"/>
      <c r="BD1452" s="55"/>
      <c r="BE1452" s="55"/>
      <c r="BF1452" s="55"/>
      <c r="BG1452" s="55"/>
      <c r="BH1452" s="55"/>
      <c r="BI1452" s="55"/>
      <c r="BJ1452" s="55"/>
      <c r="BK1452" s="55"/>
      <c r="BL1452" s="55"/>
      <c r="BM1452" s="55"/>
      <c r="BN1452" s="55"/>
      <c r="BO1452" s="55"/>
      <c r="BP1452" s="55"/>
      <c r="BQ1452" s="55"/>
      <c r="BR1452" s="55"/>
    </row>
    <row r="1453" spans="3:70" x14ac:dyDescent="0.4">
      <c r="C1453" s="55"/>
      <c r="D1453" s="55"/>
      <c r="E1453" s="55"/>
      <c r="F1453" s="55"/>
      <c r="G1453" s="55"/>
      <c r="H1453" s="55"/>
      <c r="I1453" s="55"/>
      <c r="J1453" s="55"/>
      <c r="K1453" s="55"/>
      <c r="L1453" s="55"/>
      <c r="M1453" s="55"/>
      <c r="N1453" s="55"/>
      <c r="O1453" s="55"/>
      <c r="P1453" s="55"/>
      <c r="Q1453" s="55"/>
      <c r="R1453" s="55"/>
      <c r="S1453" s="55"/>
      <c r="T1453" s="55"/>
      <c r="U1453" s="55"/>
      <c r="V1453" s="55"/>
      <c r="W1453" s="55"/>
      <c r="X1453" s="55"/>
      <c r="Y1453" s="55"/>
      <c r="Z1453" s="55"/>
      <c r="AA1453" s="55"/>
      <c r="AB1453" s="55"/>
      <c r="AC1453" s="55"/>
      <c r="AD1453" s="55"/>
      <c r="AE1453" s="55"/>
      <c r="AF1453" s="55"/>
      <c r="AG1453" s="55"/>
      <c r="AH1453" s="55"/>
      <c r="AI1453" s="55"/>
      <c r="AJ1453" s="55"/>
      <c r="AK1453" s="55"/>
      <c r="AL1453" s="55"/>
      <c r="AM1453" s="55"/>
      <c r="AN1453" s="55"/>
      <c r="AO1453" s="55"/>
      <c r="AP1453" s="55"/>
      <c r="AQ1453" s="55"/>
      <c r="AR1453" s="55"/>
      <c r="AS1453" s="55"/>
      <c r="AT1453" s="55"/>
      <c r="AU1453" s="55"/>
      <c r="AV1453" s="55"/>
      <c r="AW1453" s="55"/>
      <c r="AX1453" s="55"/>
      <c r="AY1453" s="55"/>
      <c r="AZ1453" s="55"/>
      <c r="BA1453" s="55"/>
      <c r="BB1453" s="55"/>
      <c r="BC1453" s="55"/>
      <c r="BD1453" s="55"/>
      <c r="BE1453" s="55"/>
      <c r="BF1453" s="55"/>
      <c r="BG1453" s="55"/>
      <c r="BH1453" s="55"/>
      <c r="BI1453" s="55"/>
      <c r="BJ1453" s="55"/>
      <c r="BK1453" s="55"/>
      <c r="BL1453" s="55"/>
      <c r="BM1453" s="55"/>
      <c r="BN1453" s="55"/>
      <c r="BO1453" s="55"/>
      <c r="BP1453" s="55"/>
      <c r="BQ1453" s="55"/>
      <c r="BR1453" s="55"/>
    </row>
    <row r="1454" spans="3:70" x14ac:dyDescent="0.4">
      <c r="C1454" s="55"/>
      <c r="D1454" s="55"/>
      <c r="E1454" s="55"/>
      <c r="F1454" s="55"/>
      <c r="G1454" s="55"/>
      <c r="H1454" s="55"/>
      <c r="I1454" s="55"/>
      <c r="J1454" s="55"/>
      <c r="K1454" s="55"/>
      <c r="L1454" s="55"/>
      <c r="M1454" s="55"/>
      <c r="N1454" s="55"/>
      <c r="O1454" s="55"/>
      <c r="P1454" s="55"/>
      <c r="Q1454" s="55"/>
      <c r="R1454" s="55"/>
      <c r="S1454" s="55"/>
      <c r="T1454" s="55"/>
      <c r="U1454" s="55"/>
      <c r="V1454" s="55"/>
      <c r="W1454" s="55"/>
      <c r="X1454" s="55"/>
      <c r="Y1454" s="55"/>
      <c r="Z1454" s="55"/>
      <c r="AA1454" s="55"/>
      <c r="AB1454" s="55"/>
      <c r="AC1454" s="55"/>
      <c r="AD1454" s="55"/>
      <c r="AE1454" s="55"/>
      <c r="AF1454" s="55"/>
      <c r="AG1454" s="55"/>
      <c r="AH1454" s="55"/>
      <c r="AI1454" s="55"/>
      <c r="AJ1454" s="55"/>
      <c r="AK1454" s="55"/>
      <c r="AL1454" s="55"/>
      <c r="AM1454" s="55"/>
      <c r="AN1454" s="55"/>
      <c r="AO1454" s="55"/>
      <c r="AP1454" s="55"/>
      <c r="AQ1454" s="55"/>
      <c r="AR1454" s="55"/>
      <c r="AS1454" s="55"/>
      <c r="AT1454" s="55"/>
      <c r="AU1454" s="55"/>
      <c r="AV1454" s="55"/>
      <c r="AW1454" s="55"/>
      <c r="AX1454" s="55"/>
      <c r="AY1454" s="55"/>
      <c r="AZ1454" s="55"/>
      <c r="BA1454" s="55"/>
      <c r="BB1454" s="55"/>
      <c r="BC1454" s="55"/>
      <c r="BD1454" s="55"/>
      <c r="BE1454" s="55"/>
      <c r="BF1454" s="55"/>
      <c r="BG1454" s="55"/>
      <c r="BH1454" s="55"/>
      <c r="BI1454" s="55"/>
      <c r="BJ1454" s="55"/>
      <c r="BK1454" s="55"/>
      <c r="BL1454" s="55"/>
      <c r="BM1454" s="55"/>
      <c r="BN1454" s="55"/>
      <c r="BO1454" s="55"/>
      <c r="BP1454" s="55"/>
      <c r="BQ1454" s="55"/>
      <c r="BR1454" s="55"/>
    </row>
    <row r="1455" spans="3:70" x14ac:dyDescent="0.4">
      <c r="C1455" s="55"/>
      <c r="D1455" s="55"/>
      <c r="E1455" s="55"/>
      <c r="F1455" s="55"/>
      <c r="G1455" s="55"/>
      <c r="H1455" s="55"/>
      <c r="I1455" s="55"/>
      <c r="J1455" s="55"/>
      <c r="K1455" s="55"/>
      <c r="L1455" s="55"/>
      <c r="M1455" s="55"/>
      <c r="N1455" s="55"/>
      <c r="O1455" s="55"/>
      <c r="P1455" s="55"/>
      <c r="Q1455" s="55"/>
      <c r="R1455" s="55"/>
      <c r="S1455" s="55"/>
      <c r="T1455" s="55"/>
      <c r="U1455" s="55"/>
      <c r="V1455" s="55"/>
      <c r="W1455" s="55"/>
      <c r="X1455" s="55"/>
      <c r="Y1455" s="55"/>
      <c r="Z1455" s="55"/>
      <c r="AA1455" s="55"/>
      <c r="AB1455" s="55"/>
      <c r="AC1455" s="55"/>
      <c r="AD1455" s="55"/>
      <c r="AE1455" s="55"/>
      <c r="AF1455" s="55"/>
      <c r="AG1455" s="55"/>
      <c r="AH1455" s="55"/>
      <c r="AI1455" s="55"/>
      <c r="AJ1455" s="55"/>
      <c r="AK1455" s="55"/>
      <c r="AL1455" s="55"/>
      <c r="AM1455" s="55"/>
      <c r="AN1455" s="55"/>
      <c r="AO1455" s="55"/>
      <c r="AP1455" s="55"/>
      <c r="AQ1455" s="55"/>
      <c r="AR1455" s="55"/>
      <c r="AS1455" s="55"/>
      <c r="AT1455" s="55"/>
      <c r="AU1455" s="55"/>
      <c r="AV1455" s="55"/>
      <c r="AW1455" s="55"/>
      <c r="AX1455" s="55"/>
      <c r="AY1455" s="55"/>
      <c r="AZ1455" s="55"/>
      <c r="BA1455" s="55"/>
      <c r="BB1455" s="55"/>
      <c r="BC1455" s="55"/>
      <c r="BD1455" s="55"/>
      <c r="BE1455" s="55"/>
      <c r="BF1455" s="55"/>
      <c r="BG1455" s="55"/>
      <c r="BH1455" s="55"/>
      <c r="BI1455" s="55"/>
      <c r="BJ1455" s="55"/>
      <c r="BK1455" s="55"/>
      <c r="BL1455" s="55"/>
      <c r="BM1455" s="55"/>
      <c r="BN1455" s="55"/>
      <c r="BO1455" s="55"/>
      <c r="BP1455" s="55"/>
      <c r="BQ1455" s="55"/>
      <c r="BR1455" s="55"/>
    </row>
    <row r="1456" spans="3:70" x14ac:dyDescent="0.4">
      <c r="C1456" s="55"/>
      <c r="D1456" s="55"/>
      <c r="E1456" s="55"/>
      <c r="F1456" s="55"/>
      <c r="G1456" s="55"/>
      <c r="H1456" s="55"/>
      <c r="I1456" s="55"/>
      <c r="J1456" s="55"/>
      <c r="K1456" s="55"/>
      <c r="L1456" s="55"/>
      <c r="M1456" s="55"/>
      <c r="N1456" s="55"/>
      <c r="O1456" s="55"/>
      <c r="P1456" s="55"/>
      <c r="Q1456" s="55"/>
      <c r="R1456" s="55"/>
      <c r="S1456" s="55"/>
      <c r="T1456" s="55"/>
      <c r="U1456" s="55"/>
      <c r="V1456" s="55"/>
      <c r="W1456" s="55"/>
      <c r="X1456" s="55"/>
      <c r="Y1456" s="55"/>
      <c r="Z1456" s="55"/>
      <c r="AA1456" s="55"/>
      <c r="AB1456" s="55"/>
      <c r="AC1456" s="55"/>
      <c r="AD1456" s="55"/>
      <c r="AE1456" s="55"/>
      <c r="AF1456" s="55"/>
      <c r="AG1456" s="55"/>
      <c r="AH1456" s="55"/>
      <c r="AI1456" s="55"/>
      <c r="AJ1456" s="55"/>
      <c r="AK1456" s="55"/>
      <c r="AL1456" s="55"/>
      <c r="AM1456" s="55"/>
      <c r="AN1456" s="55"/>
      <c r="AO1456" s="55"/>
      <c r="AP1456" s="55"/>
      <c r="AQ1456" s="55"/>
      <c r="AR1456" s="55"/>
      <c r="AS1456" s="55"/>
      <c r="AT1456" s="55"/>
      <c r="AU1456" s="55"/>
      <c r="AV1456" s="55"/>
      <c r="AW1456" s="55"/>
      <c r="AX1456" s="55"/>
      <c r="AY1456" s="55"/>
      <c r="AZ1456" s="55"/>
      <c r="BA1456" s="55"/>
      <c r="BB1456" s="55"/>
      <c r="BC1456" s="55"/>
      <c r="BD1456" s="55"/>
      <c r="BE1456" s="55"/>
      <c r="BF1456" s="55"/>
      <c r="BG1456" s="55"/>
      <c r="BH1456" s="55"/>
      <c r="BI1456" s="55"/>
      <c r="BJ1456" s="55"/>
      <c r="BK1456" s="55"/>
      <c r="BL1456" s="55"/>
      <c r="BM1456" s="55"/>
      <c r="BN1456" s="55"/>
      <c r="BO1456" s="55"/>
      <c r="BP1456" s="55"/>
      <c r="BQ1456" s="55"/>
      <c r="BR1456" s="55"/>
    </row>
    <row r="1457" spans="3:70" x14ac:dyDescent="0.4">
      <c r="C1457" s="55"/>
      <c r="D1457" s="55"/>
      <c r="E1457" s="55"/>
      <c r="F1457" s="55"/>
      <c r="G1457" s="55"/>
      <c r="H1457" s="55"/>
      <c r="I1457" s="55"/>
      <c r="J1457" s="55"/>
      <c r="K1457" s="55"/>
      <c r="L1457" s="55"/>
      <c r="M1457" s="55"/>
      <c r="N1457" s="55"/>
      <c r="O1457" s="55"/>
      <c r="P1457" s="55"/>
      <c r="Q1457" s="55"/>
      <c r="R1457" s="55"/>
      <c r="S1457" s="55"/>
      <c r="T1457" s="55"/>
      <c r="U1457" s="55"/>
      <c r="V1457" s="55"/>
      <c r="W1457" s="55"/>
      <c r="X1457" s="55"/>
      <c r="Y1457" s="55"/>
      <c r="Z1457" s="55"/>
      <c r="AA1457" s="55"/>
      <c r="AB1457" s="55"/>
      <c r="AC1457" s="55"/>
      <c r="AD1457" s="55"/>
      <c r="AE1457" s="55"/>
      <c r="AF1457" s="55"/>
      <c r="AG1457" s="55"/>
      <c r="AH1457" s="55"/>
      <c r="AI1457" s="55"/>
      <c r="AJ1457" s="55"/>
      <c r="AK1457" s="55"/>
      <c r="AL1457" s="55"/>
      <c r="AM1457" s="55"/>
      <c r="AN1457" s="55"/>
      <c r="AO1457" s="55"/>
      <c r="AP1457" s="55"/>
      <c r="AQ1457" s="55"/>
      <c r="AR1457" s="55"/>
      <c r="AS1457" s="55"/>
      <c r="AT1457" s="55"/>
      <c r="AU1457" s="55"/>
      <c r="AV1457" s="55"/>
      <c r="AW1457" s="55"/>
      <c r="AX1457" s="55"/>
      <c r="AY1457" s="55"/>
      <c r="AZ1457" s="55"/>
      <c r="BA1457" s="55"/>
      <c r="BB1457" s="55"/>
      <c r="BC1457" s="55"/>
      <c r="BD1457" s="55"/>
      <c r="BE1457" s="55"/>
      <c r="BF1457" s="55"/>
      <c r="BG1457" s="55"/>
      <c r="BH1457" s="55"/>
      <c r="BI1457" s="55"/>
      <c r="BJ1457" s="55"/>
      <c r="BK1457" s="55"/>
      <c r="BL1457" s="55"/>
      <c r="BM1457" s="55"/>
      <c r="BN1457" s="55"/>
      <c r="BO1457" s="55"/>
      <c r="BP1457" s="55"/>
      <c r="BQ1457" s="55"/>
      <c r="BR1457" s="55"/>
    </row>
    <row r="1458" spans="3:70" x14ac:dyDescent="0.4">
      <c r="C1458" s="55"/>
      <c r="D1458" s="55"/>
      <c r="E1458" s="55"/>
      <c r="F1458" s="55"/>
      <c r="G1458" s="55"/>
      <c r="H1458" s="55"/>
      <c r="I1458" s="55"/>
      <c r="J1458" s="55"/>
      <c r="K1458" s="55"/>
      <c r="L1458" s="55"/>
      <c r="M1458" s="55"/>
      <c r="N1458" s="55"/>
      <c r="O1458" s="55"/>
      <c r="P1458" s="55"/>
      <c r="Q1458" s="55"/>
      <c r="R1458" s="55"/>
      <c r="S1458" s="55"/>
      <c r="T1458" s="55"/>
      <c r="U1458" s="55"/>
      <c r="V1458" s="55"/>
      <c r="W1458" s="55"/>
      <c r="X1458" s="55"/>
      <c r="Y1458" s="55"/>
      <c r="Z1458" s="55"/>
      <c r="AA1458" s="55"/>
      <c r="AB1458" s="55"/>
      <c r="AC1458" s="55"/>
      <c r="AD1458" s="55"/>
      <c r="AE1458" s="55"/>
      <c r="AF1458" s="55"/>
      <c r="AG1458" s="55"/>
      <c r="AH1458" s="55"/>
      <c r="AI1458" s="55"/>
      <c r="AJ1458" s="55"/>
      <c r="AK1458" s="55"/>
      <c r="AL1458" s="55"/>
      <c r="AM1458" s="55"/>
      <c r="AN1458" s="55"/>
      <c r="AO1458" s="55"/>
      <c r="AP1458" s="55"/>
      <c r="AQ1458" s="55"/>
      <c r="AR1458" s="55"/>
      <c r="AS1458" s="55"/>
      <c r="AT1458" s="55"/>
      <c r="AU1458" s="55"/>
      <c r="AV1458" s="55"/>
      <c r="AW1458" s="55"/>
      <c r="AX1458" s="55"/>
      <c r="AY1458" s="55"/>
      <c r="AZ1458" s="55"/>
      <c r="BA1458" s="55"/>
      <c r="BB1458" s="55"/>
      <c r="BC1458" s="55"/>
      <c r="BD1458" s="55"/>
      <c r="BE1458" s="55"/>
      <c r="BF1458" s="55"/>
      <c r="BG1458" s="55"/>
      <c r="BH1458" s="55"/>
      <c r="BI1458" s="55"/>
      <c r="BJ1458" s="55"/>
      <c r="BK1458" s="55"/>
      <c r="BL1458" s="55"/>
      <c r="BM1458" s="55"/>
      <c r="BN1458" s="55"/>
      <c r="BO1458" s="55"/>
      <c r="BP1458" s="55"/>
      <c r="BQ1458" s="55"/>
      <c r="BR1458" s="55"/>
    </row>
    <row r="1459" spans="3:70" x14ac:dyDescent="0.4">
      <c r="C1459" s="55"/>
      <c r="D1459" s="55"/>
      <c r="E1459" s="55"/>
      <c r="F1459" s="55"/>
      <c r="G1459" s="55"/>
      <c r="H1459" s="55"/>
      <c r="I1459" s="55"/>
      <c r="J1459" s="55"/>
      <c r="K1459" s="55"/>
      <c r="L1459" s="55"/>
      <c r="M1459" s="55"/>
      <c r="N1459" s="55"/>
      <c r="O1459" s="55"/>
      <c r="P1459" s="55"/>
      <c r="Q1459" s="55"/>
      <c r="R1459" s="55"/>
      <c r="S1459" s="55"/>
      <c r="T1459" s="55"/>
      <c r="U1459" s="55"/>
      <c r="V1459" s="55"/>
      <c r="W1459" s="55"/>
      <c r="X1459" s="55"/>
      <c r="Y1459" s="55"/>
      <c r="Z1459" s="55"/>
      <c r="AA1459" s="55"/>
      <c r="AB1459" s="55"/>
      <c r="AC1459" s="55"/>
      <c r="AD1459" s="55"/>
      <c r="AE1459" s="55"/>
      <c r="AF1459" s="55"/>
      <c r="AG1459" s="55"/>
      <c r="AH1459" s="55"/>
      <c r="AI1459" s="55"/>
      <c r="AJ1459" s="55"/>
      <c r="AK1459" s="55"/>
      <c r="AL1459" s="55"/>
      <c r="AM1459" s="55"/>
      <c r="AN1459" s="55"/>
      <c r="AO1459" s="55"/>
      <c r="AP1459" s="55"/>
      <c r="AQ1459" s="55"/>
      <c r="AR1459" s="55"/>
      <c r="AS1459" s="55"/>
      <c r="AT1459" s="55"/>
      <c r="AU1459" s="55"/>
      <c r="AV1459" s="55"/>
      <c r="AW1459" s="55"/>
      <c r="AX1459" s="55"/>
      <c r="AY1459" s="55"/>
      <c r="AZ1459" s="55"/>
      <c r="BA1459" s="55"/>
      <c r="BB1459" s="55"/>
      <c r="BC1459" s="55"/>
      <c r="BD1459" s="55"/>
      <c r="BE1459" s="55"/>
      <c r="BF1459" s="55"/>
      <c r="BG1459" s="55"/>
      <c r="BH1459" s="55"/>
      <c r="BI1459" s="55"/>
      <c r="BJ1459" s="55"/>
      <c r="BK1459" s="55"/>
      <c r="BL1459" s="55"/>
      <c r="BM1459" s="55"/>
      <c r="BN1459" s="55"/>
      <c r="BO1459" s="55"/>
      <c r="BP1459" s="55"/>
      <c r="BQ1459" s="55"/>
      <c r="BR1459" s="55"/>
    </row>
    <row r="1460" spans="3:70" x14ac:dyDescent="0.4">
      <c r="C1460" s="55"/>
      <c r="D1460" s="55"/>
      <c r="E1460" s="55"/>
      <c r="F1460" s="55"/>
      <c r="G1460" s="55"/>
      <c r="H1460" s="55"/>
      <c r="I1460" s="55"/>
      <c r="J1460" s="55"/>
      <c r="K1460" s="55"/>
      <c r="L1460" s="55"/>
      <c r="M1460" s="55"/>
      <c r="N1460" s="55"/>
      <c r="O1460" s="55"/>
      <c r="P1460" s="55"/>
      <c r="Q1460" s="55"/>
      <c r="R1460" s="55"/>
      <c r="S1460" s="55"/>
      <c r="T1460" s="55"/>
      <c r="U1460" s="55"/>
      <c r="V1460" s="55"/>
      <c r="W1460" s="55"/>
      <c r="X1460" s="55"/>
      <c r="Y1460" s="55"/>
      <c r="Z1460" s="55"/>
      <c r="AA1460" s="55"/>
      <c r="AB1460" s="55"/>
      <c r="AC1460" s="55"/>
      <c r="AD1460" s="55"/>
      <c r="AE1460" s="55"/>
      <c r="AF1460" s="55"/>
      <c r="AG1460" s="55"/>
      <c r="AH1460" s="55"/>
      <c r="AI1460" s="55"/>
      <c r="AJ1460" s="55"/>
      <c r="AK1460" s="55"/>
      <c r="AL1460" s="55"/>
      <c r="AM1460" s="55"/>
      <c r="AN1460" s="55"/>
      <c r="AO1460" s="55"/>
      <c r="AP1460" s="55"/>
      <c r="AQ1460" s="55"/>
      <c r="AR1460" s="55"/>
      <c r="AS1460" s="55"/>
      <c r="AT1460" s="55"/>
      <c r="AU1460" s="55"/>
      <c r="AV1460" s="55"/>
      <c r="AW1460" s="55"/>
      <c r="AX1460" s="55"/>
      <c r="AY1460" s="55"/>
      <c r="AZ1460" s="55"/>
      <c r="BA1460" s="55"/>
      <c r="BB1460" s="55"/>
      <c r="BC1460" s="55"/>
      <c r="BD1460" s="55"/>
      <c r="BE1460" s="55"/>
      <c r="BF1460" s="55"/>
      <c r="BG1460" s="55"/>
      <c r="BH1460" s="55"/>
      <c r="BI1460" s="55"/>
      <c r="BJ1460" s="55"/>
      <c r="BK1460" s="55"/>
      <c r="BL1460" s="55"/>
      <c r="BM1460" s="55"/>
      <c r="BN1460" s="55"/>
      <c r="BO1460" s="55"/>
      <c r="BP1460" s="55"/>
      <c r="BQ1460" s="55"/>
      <c r="BR1460" s="55"/>
    </row>
    <row r="1461" spans="3:70" x14ac:dyDescent="0.4">
      <c r="C1461" s="55"/>
      <c r="D1461" s="55"/>
      <c r="E1461" s="55"/>
      <c r="F1461" s="55"/>
      <c r="G1461" s="55"/>
      <c r="H1461" s="55"/>
      <c r="I1461" s="55"/>
      <c r="J1461" s="55"/>
      <c r="K1461" s="55"/>
      <c r="L1461" s="55"/>
      <c r="M1461" s="55"/>
      <c r="N1461" s="55"/>
      <c r="O1461" s="55"/>
      <c r="P1461" s="55"/>
      <c r="Q1461" s="55"/>
      <c r="R1461" s="55"/>
      <c r="S1461" s="55"/>
      <c r="T1461" s="55"/>
      <c r="U1461" s="55"/>
      <c r="V1461" s="55"/>
      <c r="W1461" s="55"/>
      <c r="X1461" s="55"/>
      <c r="Y1461" s="55"/>
      <c r="Z1461" s="55"/>
      <c r="AA1461" s="55"/>
      <c r="AB1461" s="55"/>
      <c r="AC1461" s="55"/>
      <c r="AD1461" s="55"/>
      <c r="AE1461" s="55"/>
      <c r="AF1461" s="55"/>
      <c r="AG1461" s="55"/>
      <c r="AH1461" s="55"/>
      <c r="AI1461" s="55"/>
      <c r="AJ1461" s="55"/>
      <c r="AK1461" s="55"/>
      <c r="AL1461" s="55"/>
      <c r="AM1461" s="55"/>
      <c r="AN1461" s="55"/>
      <c r="AO1461" s="55"/>
      <c r="AP1461" s="55"/>
      <c r="AQ1461" s="55"/>
      <c r="AR1461" s="55"/>
      <c r="AS1461" s="55"/>
      <c r="AT1461" s="55"/>
      <c r="AU1461" s="55"/>
      <c r="AV1461" s="55"/>
      <c r="AW1461" s="55"/>
      <c r="AX1461" s="55"/>
      <c r="AY1461" s="55"/>
      <c r="AZ1461" s="55"/>
      <c r="BA1461" s="55"/>
      <c r="BB1461" s="55"/>
      <c r="BC1461" s="55"/>
      <c r="BD1461" s="55"/>
      <c r="BE1461" s="55"/>
      <c r="BF1461" s="55"/>
      <c r="BG1461" s="55"/>
      <c r="BH1461" s="55"/>
      <c r="BI1461" s="55"/>
      <c r="BJ1461" s="55"/>
      <c r="BK1461" s="55"/>
      <c r="BL1461" s="55"/>
      <c r="BM1461" s="55"/>
      <c r="BN1461" s="55"/>
      <c r="BO1461" s="55"/>
      <c r="BP1461" s="55"/>
      <c r="BQ1461" s="55"/>
      <c r="BR1461" s="55"/>
    </row>
    <row r="1462" spans="3:70" x14ac:dyDescent="0.4">
      <c r="C1462" s="55"/>
      <c r="D1462" s="55"/>
      <c r="E1462" s="55"/>
      <c r="F1462" s="55"/>
      <c r="G1462" s="55"/>
      <c r="H1462" s="55"/>
      <c r="I1462" s="55"/>
      <c r="J1462" s="55"/>
      <c r="K1462" s="55"/>
      <c r="L1462" s="55"/>
      <c r="M1462" s="55"/>
      <c r="N1462" s="55"/>
      <c r="O1462" s="55"/>
      <c r="P1462" s="55"/>
      <c r="Q1462" s="55"/>
      <c r="R1462" s="55"/>
      <c r="S1462" s="55"/>
      <c r="T1462" s="55"/>
      <c r="U1462" s="55"/>
      <c r="V1462" s="55"/>
      <c r="W1462" s="55"/>
      <c r="X1462" s="55"/>
      <c r="Y1462" s="55"/>
      <c r="Z1462" s="55"/>
      <c r="AA1462" s="55"/>
      <c r="AB1462" s="55"/>
      <c r="AC1462" s="55"/>
      <c r="AD1462" s="55"/>
      <c r="AE1462" s="55"/>
      <c r="AF1462" s="55"/>
      <c r="AG1462" s="55"/>
      <c r="AH1462" s="55"/>
      <c r="AI1462" s="55"/>
      <c r="AJ1462" s="55"/>
      <c r="AK1462" s="55"/>
      <c r="AL1462" s="55"/>
      <c r="AM1462" s="55"/>
      <c r="AN1462" s="55"/>
      <c r="AO1462" s="55"/>
      <c r="AP1462" s="55"/>
      <c r="AQ1462" s="55"/>
      <c r="AR1462" s="55"/>
      <c r="AS1462" s="55"/>
      <c r="AT1462" s="55"/>
      <c r="AU1462" s="55"/>
      <c r="AV1462" s="55"/>
      <c r="AW1462" s="55"/>
      <c r="AX1462" s="55"/>
      <c r="AY1462" s="55"/>
      <c r="AZ1462" s="55"/>
      <c r="BA1462" s="55"/>
      <c r="BB1462" s="55"/>
      <c r="BC1462" s="55"/>
      <c r="BD1462" s="55"/>
      <c r="BE1462" s="55"/>
      <c r="BF1462" s="55"/>
      <c r="BG1462" s="55"/>
      <c r="BH1462" s="55"/>
      <c r="BI1462" s="55"/>
      <c r="BJ1462" s="55"/>
      <c r="BK1462" s="55"/>
      <c r="BL1462" s="55"/>
      <c r="BM1462" s="55"/>
      <c r="BN1462" s="55"/>
      <c r="BO1462" s="55"/>
      <c r="BP1462" s="55"/>
      <c r="BQ1462" s="55"/>
      <c r="BR1462" s="55"/>
    </row>
    <row r="1463" spans="3:70" x14ac:dyDescent="0.4">
      <c r="C1463" s="55"/>
      <c r="D1463" s="55"/>
      <c r="E1463" s="55"/>
      <c r="F1463" s="55"/>
      <c r="G1463" s="55"/>
      <c r="H1463" s="55"/>
      <c r="I1463" s="55"/>
      <c r="J1463" s="55"/>
      <c r="K1463" s="55"/>
      <c r="L1463" s="55"/>
      <c r="M1463" s="55"/>
      <c r="N1463" s="55"/>
      <c r="O1463" s="55"/>
      <c r="P1463" s="55"/>
      <c r="Q1463" s="55"/>
      <c r="R1463" s="55"/>
      <c r="S1463" s="55"/>
      <c r="T1463" s="55"/>
      <c r="U1463" s="55"/>
      <c r="V1463" s="55"/>
      <c r="W1463" s="55"/>
      <c r="X1463" s="55"/>
      <c r="Y1463" s="55"/>
      <c r="Z1463" s="55"/>
      <c r="AA1463" s="55"/>
      <c r="AB1463" s="55"/>
      <c r="AC1463" s="55"/>
      <c r="AD1463" s="55"/>
      <c r="AE1463" s="55"/>
      <c r="AF1463" s="55"/>
      <c r="AG1463" s="55"/>
      <c r="AH1463" s="55"/>
      <c r="AI1463" s="55"/>
      <c r="AJ1463" s="55"/>
      <c r="AK1463" s="55"/>
      <c r="AL1463" s="55"/>
      <c r="AM1463" s="55"/>
      <c r="AN1463" s="55"/>
      <c r="AO1463" s="55"/>
      <c r="AP1463" s="55"/>
      <c r="AQ1463" s="55"/>
      <c r="AR1463" s="55"/>
      <c r="AS1463" s="55"/>
      <c r="AT1463" s="55"/>
      <c r="AU1463" s="55"/>
      <c r="AV1463" s="55"/>
      <c r="AW1463" s="55"/>
      <c r="AX1463" s="55"/>
      <c r="AY1463" s="55"/>
      <c r="AZ1463" s="55"/>
      <c r="BA1463" s="55"/>
      <c r="BB1463" s="55"/>
      <c r="BC1463" s="55"/>
      <c r="BD1463" s="55"/>
      <c r="BE1463" s="55"/>
      <c r="BF1463" s="55"/>
      <c r="BG1463" s="55"/>
      <c r="BH1463" s="55"/>
      <c r="BI1463" s="55"/>
      <c r="BJ1463" s="55"/>
      <c r="BK1463" s="55"/>
      <c r="BL1463" s="55"/>
      <c r="BM1463" s="55"/>
      <c r="BN1463" s="55"/>
      <c r="BO1463" s="55"/>
      <c r="BP1463" s="55"/>
      <c r="BQ1463" s="55"/>
      <c r="BR1463" s="55"/>
    </row>
    <row r="1464" spans="3:70" x14ac:dyDescent="0.4">
      <c r="C1464" s="55"/>
      <c r="D1464" s="55"/>
      <c r="E1464" s="55"/>
      <c r="F1464" s="55"/>
      <c r="G1464" s="55"/>
      <c r="H1464" s="55"/>
      <c r="I1464" s="55"/>
      <c r="J1464" s="55"/>
      <c r="K1464" s="55"/>
      <c r="L1464" s="55"/>
      <c r="M1464" s="55"/>
      <c r="N1464" s="55"/>
      <c r="O1464" s="55"/>
      <c r="P1464" s="55"/>
      <c r="Q1464" s="55"/>
      <c r="R1464" s="55"/>
      <c r="S1464" s="55"/>
      <c r="T1464" s="55"/>
      <c r="U1464" s="55"/>
      <c r="V1464" s="55"/>
      <c r="W1464" s="55"/>
      <c r="X1464" s="55"/>
      <c r="Y1464" s="55"/>
      <c r="Z1464" s="55"/>
      <c r="AA1464" s="55"/>
      <c r="AB1464" s="55"/>
      <c r="AC1464" s="55"/>
      <c r="AD1464" s="55"/>
      <c r="AE1464" s="55"/>
      <c r="AF1464" s="55"/>
      <c r="AG1464" s="55"/>
      <c r="AH1464" s="55"/>
      <c r="AI1464" s="55"/>
      <c r="AJ1464" s="55"/>
      <c r="AK1464" s="55"/>
      <c r="AL1464" s="55"/>
      <c r="AM1464" s="55"/>
      <c r="AN1464" s="55"/>
      <c r="AO1464" s="55"/>
      <c r="AP1464" s="55"/>
      <c r="AQ1464" s="55"/>
      <c r="AR1464" s="55"/>
      <c r="AS1464" s="55"/>
      <c r="AT1464" s="55"/>
      <c r="AU1464" s="55"/>
      <c r="AV1464" s="55"/>
      <c r="AW1464" s="55"/>
      <c r="AX1464" s="55"/>
      <c r="AY1464" s="55"/>
      <c r="AZ1464" s="55"/>
      <c r="BA1464" s="55"/>
      <c r="BB1464" s="55"/>
      <c r="BC1464" s="55"/>
      <c r="BD1464" s="55"/>
      <c r="BE1464" s="55"/>
      <c r="BF1464" s="55"/>
      <c r="BG1464" s="55"/>
      <c r="BH1464" s="55"/>
      <c r="BI1464" s="55"/>
      <c r="BJ1464" s="55"/>
      <c r="BK1464" s="55"/>
      <c r="BL1464" s="55"/>
      <c r="BM1464" s="55"/>
      <c r="BN1464" s="55"/>
      <c r="BO1464" s="55"/>
      <c r="BP1464" s="55"/>
      <c r="BQ1464" s="55"/>
      <c r="BR1464" s="55"/>
    </row>
    <row r="1465" spans="3:70" x14ac:dyDescent="0.4">
      <c r="C1465" s="55"/>
      <c r="D1465" s="55"/>
      <c r="E1465" s="55"/>
      <c r="F1465" s="55"/>
      <c r="G1465" s="55"/>
      <c r="H1465" s="55"/>
      <c r="I1465" s="55"/>
      <c r="J1465" s="55"/>
      <c r="K1465" s="55"/>
      <c r="L1465" s="55"/>
      <c r="M1465" s="55"/>
      <c r="N1465" s="55"/>
      <c r="O1465" s="55"/>
      <c r="P1465" s="55"/>
      <c r="Q1465" s="55"/>
      <c r="R1465" s="55"/>
      <c r="S1465" s="55"/>
      <c r="T1465" s="55"/>
      <c r="U1465" s="55"/>
      <c r="V1465" s="55"/>
      <c r="W1465" s="55"/>
      <c r="X1465" s="55"/>
      <c r="Y1465" s="55"/>
      <c r="Z1465" s="55"/>
      <c r="AA1465" s="55"/>
      <c r="AB1465" s="55"/>
      <c r="AC1465" s="55"/>
      <c r="AD1465" s="55"/>
      <c r="AE1465" s="55"/>
      <c r="AF1465" s="55"/>
      <c r="AG1465" s="55"/>
      <c r="AH1465" s="55"/>
      <c r="AI1465" s="55"/>
      <c r="AJ1465" s="55"/>
      <c r="AK1465" s="55"/>
      <c r="AL1465" s="55"/>
      <c r="AM1465" s="55"/>
      <c r="AN1465" s="55"/>
      <c r="AO1465" s="55"/>
      <c r="AP1465" s="55"/>
      <c r="AQ1465" s="55"/>
      <c r="AR1465" s="55"/>
      <c r="AS1465" s="55"/>
      <c r="AT1465" s="55"/>
      <c r="AU1465" s="55"/>
      <c r="AV1465" s="55"/>
      <c r="AW1465" s="55"/>
      <c r="AX1465" s="55"/>
      <c r="AY1465" s="55"/>
      <c r="AZ1465" s="55"/>
      <c r="BA1465" s="55"/>
      <c r="BB1465" s="55"/>
      <c r="BC1465" s="55"/>
      <c r="BD1465" s="55"/>
      <c r="BE1465" s="55"/>
      <c r="BF1465" s="55"/>
      <c r="BG1465" s="55"/>
      <c r="BH1465" s="55"/>
      <c r="BI1465" s="55"/>
      <c r="BJ1465" s="55"/>
      <c r="BK1465" s="55"/>
      <c r="BL1465" s="55"/>
      <c r="BM1465" s="55"/>
      <c r="BN1465" s="55"/>
      <c r="BO1465" s="55"/>
      <c r="BP1465" s="55"/>
      <c r="BQ1465" s="55"/>
      <c r="BR1465" s="55"/>
    </row>
    <row r="1466" spans="3:70" x14ac:dyDescent="0.4">
      <c r="C1466" s="55"/>
      <c r="D1466" s="55"/>
      <c r="E1466" s="55"/>
      <c r="F1466" s="55"/>
      <c r="G1466" s="55"/>
      <c r="H1466" s="55"/>
      <c r="I1466" s="55"/>
      <c r="J1466" s="55"/>
      <c r="K1466" s="55"/>
      <c r="L1466" s="55"/>
      <c r="M1466" s="55"/>
      <c r="N1466" s="55"/>
      <c r="O1466" s="55"/>
      <c r="P1466" s="55"/>
      <c r="Q1466" s="55"/>
      <c r="R1466" s="55"/>
      <c r="S1466" s="55"/>
      <c r="T1466" s="55"/>
      <c r="U1466" s="55"/>
      <c r="V1466" s="55"/>
      <c r="W1466" s="55"/>
      <c r="X1466" s="55"/>
      <c r="Y1466" s="55"/>
      <c r="Z1466" s="55"/>
      <c r="AA1466" s="55"/>
      <c r="AB1466" s="55"/>
      <c r="AC1466" s="55"/>
      <c r="AD1466" s="55"/>
      <c r="AE1466" s="55"/>
      <c r="AF1466" s="55"/>
      <c r="AG1466" s="55"/>
      <c r="AH1466" s="55"/>
      <c r="AI1466" s="55"/>
      <c r="AJ1466" s="55"/>
      <c r="AK1466" s="55"/>
      <c r="AL1466" s="55"/>
      <c r="AM1466" s="55"/>
      <c r="AN1466" s="55"/>
      <c r="AO1466" s="55"/>
      <c r="AP1466" s="55"/>
      <c r="AQ1466" s="55"/>
      <c r="AR1466" s="55"/>
      <c r="AS1466" s="55"/>
      <c r="AT1466" s="55"/>
      <c r="AU1466" s="55"/>
      <c r="AV1466" s="55"/>
      <c r="AW1466" s="55"/>
      <c r="AX1466" s="55"/>
      <c r="AY1466" s="55"/>
      <c r="AZ1466" s="55"/>
      <c r="BA1466" s="55"/>
      <c r="BB1466" s="55"/>
      <c r="BC1466" s="55"/>
      <c r="BD1466" s="55"/>
      <c r="BE1466" s="55"/>
      <c r="BF1466" s="55"/>
      <c r="BG1466" s="55"/>
      <c r="BH1466" s="55"/>
      <c r="BI1466" s="55"/>
      <c r="BJ1466" s="55"/>
      <c r="BK1466" s="55"/>
      <c r="BL1466" s="55"/>
      <c r="BM1466" s="55"/>
      <c r="BN1466" s="55"/>
      <c r="BO1466" s="55"/>
      <c r="BP1466" s="55"/>
      <c r="BQ1466" s="55"/>
      <c r="BR1466" s="55"/>
    </row>
    <row r="1467" spans="3:70" x14ac:dyDescent="0.4">
      <c r="C1467" s="55"/>
      <c r="D1467" s="55"/>
      <c r="E1467" s="55"/>
      <c r="F1467" s="55"/>
      <c r="G1467" s="55"/>
      <c r="H1467" s="55"/>
      <c r="I1467" s="55"/>
      <c r="J1467" s="55"/>
      <c r="K1467" s="55"/>
      <c r="L1467" s="55"/>
      <c r="M1467" s="55"/>
      <c r="N1467" s="55"/>
      <c r="O1467" s="55"/>
      <c r="P1467" s="55"/>
      <c r="Q1467" s="55"/>
      <c r="R1467" s="55"/>
      <c r="S1467" s="55"/>
      <c r="T1467" s="55"/>
      <c r="U1467" s="55"/>
      <c r="V1467" s="55"/>
      <c r="W1467" s="55"/>
      <c r="X1467" s="55"/>
      <c r="Y1467" s="55"/>
      <c r="Z1467" s="55"/>
      <c r="AA1467" s="55"/>
      <c r="AB1467" s="55"/>
      <c r="AC1467" s="55"/>
      <c r="AD1467" s="55"/>
      <c r="AE1467" s="55"/>
      <c r="AF1467" s="55"/>
      <c r="AG1467" s="55"/>
      <c r="AH1467" s="55"/>
      <c r="AI1467" s="55"/>
      <c r="AJ1467" s="55"/>
      <c r="AK1467" s="55"/>
      <c r="AL1467" s="55"/>
      <c r="AM1467" s="55"/>
      <c r="AN1467" s="55"/>
      <c r="AO1467" s="55"/>
      <c r="AP1467" s="55"/>
      <c r="AQ1467" s="55"/>
      <c r="AR1467" s="55"/>
      <c r="AS1467" s="55"/>
      <c r="AT1467" s="55"/>
      <c r="AU1467" s="55"/>
      <c r="AV1467" s="55"/>
      <c r="AW1467" s="55"/>
      <c r="AX1467" s="55"/>
      <c r="AY1467" s="55"/>
      <c r="AZ1467" s="55"/>
      <c r="BA1467" s="55"/>
      <c r="BB1467" s="55"/>
      <c r="BC1467" s="55"/>
      <c r="BD1467" s="55"/>
      <c r="BE1467" s="55"/>
      <c r="BF1467" s="55"/>
      <c r="BG1467" s="55"/>
      <c r="BH1467" s="55"/>
      <c r="BI1467" s="55"/>
      <c r="BJ1467" s="55"/>
      <c r="BK1467" s="55"/>
      <c r="BL1467" s="55"/>
      <c r="BM1467" s="55"/>
      <c r="BN1467" s="55"/>
      <c r="BO1467" s="55"/>
      <c r="BP1467" s="55"/>
      <c r="BQ1467" s="55"/>
      <c r="BR1467" s="55"/>
    </row>
    <row r="1468" spans="3:70" x14ac:dyDescent="0.4">
      <c r="C1468" s="55"/>
      <c r="D1468" s="55"/>
      <c r="E1468" s="55"/>
      <c r="F1468" s="55"/>
      <c r="G1468" s="55"/>
      <c r="H1468" s="55"/>
      <c r="I1468" s="55"/>
      <c r="J1468" s="55"/>
      <c r="K1468" s="55"/>
      <c r="L1468" s="55"/>
      <c r="M1468" s="55"/>
      <c r="N1468" s="55"/>
      <c r="O1468" s="55"/>
      <c r="P1468" s="55"/>
      <c r="Q1468" s="55"/>
      <c r="R1468" s="55"/>
      <c r="S1468" s="55"/>
      <c r="T1468" s="55"/>
      <c r="U1468" s="55"/>
      <c r="V1468" s="55"/>
      <c r="W1468" s="55"/>
      <c r="X1468" s="55"/>
      <c r="Y1468" s="55"/>
      <c r="Z1468" s="55"/>
      <c r="AA1468" s="55"/>
      <c r="AB1468" s="55"/>
      <c r="AC1468" s="55"/>
      <c r="AD1468" s="55"/>
      <c r="AE1468" s="55"/>
      <c r="AF1468" s="55"/>
      <c r="AG1468" s="55"/>
      <c r="AH1468" s="55"/>
      <c r="AI1468" s="55"/>
      <c r="AJ1468" s="55"/>
      <c r="AK1468" s="55"/>
      <c r="AL1468" s="55"/>
      <c r="AM1468" s="55"/>
      <c r="AN1468" s="55"/>
      <c r="AO1468" s="55"/>
      <c r="AP1468" s="55"/>
      <c r="AQ1468" s="55"/>
      <c r="AR1468" s="55"/>
      <c r="AS1468" s="55"/>
      <c r="AT1468" s="55"/>
      <c r="AU1468" s="55"/>
      <c r="AV1468" s="55"/>
      <c r="AW1468" s="55"/>
      <c r="AX1468" s="55"/>
      <c r="AY1468" s="55"/>
      <c r="AZ1468" s="55"/>
      <c r="BA1468" s="55"/>
      <c r="BB1468" s="55"/>
      <c r="BC1468" s="55"/>
      <c r="BD1468" s="55"/>
      <c r="BE1468" s="55"/>
      <c r="BF1468" s="55"/>
      <c r="BG1468" s="55"/>
      <c r="BH1468" s="55"/>
      <c r="BI1468" s="55"/>
      <c r="BJ1468" s="55"/>
      <c r="BK1468" s="55"/>
      <c r="BL1468" s="55"/>
      <c r="BM1468" s="55"/>
      <c r="BN1468" s="55"/>
      <c r="BO1468" s="55"/>
      <c r="BP1468" s="55"/>
      <c r="BQ1468" s="55"/>
      <c r="BR1468" s="55"/>
    </row>
    <row r="1469" spans="3:70" x14ac:dyDescent="0.4">
      <c r="C1469" s="55"/>
      <c r="D1469" s="55"/>
      <c r="E1469" s="55"/>
      <c r="F1469" s="55"/>
      <c r="G1469" s="55"/>
      <c r="H1469" s="55"/>
      <c r="I1469" s="55"/>
      <c r="J1469" s="55"/>
      <c r="K1469" s="55"/>
      <c r="L1469" s="55"/>
      <c r="M1469" s="55"/>
      <c r="N1469" s="55"/>
      <c r="O1469" s="55"/>
      <c r="P1469" s="55"/>
      <c r="Q1469" s="55"/>
      <c r="R1469" s="55"/>
      <c r="S1469" s="55"/>
      <c r="T1469" s="55"/>
      <c r="U1469" s="55"/>
      <c r="V1469" s="55"/>
      <c r="W1469" s="55"/>
      <c r="X1469" s="55"/>
      <c r="Y1469" s="55"/>
      <c r="Z1469" s="55"/>
      <c r="AA1469" s="55"/>
      <c r="AB1469" s="55"/>
      <c r="AC1469" s="55"/>
      <c r="AD1469" s="55"/>
      <c r="AE1469" s="55"/>
      <c r="AF1469" s="55"/>
      <c r="AG1469" s="55"/>
      <c r="AH1469" s="55"/>
      <c r="AI1469" s="55"/>
      <c r="AJ1469" s="55"/>
      <c r="AK1469" s="55"/>
      <c r="AL1469" s="55"/>
      <c r="AM1469" s="55"/>
      <c r="AN1469" s="55"/>
      <c r="AO1469" s="55"/>
      <c r="AP1469" s="55"/>
      <c r="AQ1469" s="55"/>
      <c r="AR1469" s="55"/>
      <c r="AS1469" s="55"/>
      <c r="AT1469" s="55"/>
      <c r="AU1469" s="55"/>
      <c r="AV1469" s="55"/>
      <c r="AW1469" s="55"/>
      <c r="AX1469" s="55"/>
      <c r="AY1469" s="55"/>
      <c r="AZ1469" s="55"/>
      <c r="BA1469" s="55"/>
      <c r="BB1469" s="55"/>
      <c r="BC1469" s="55"/>
      <c r="BD1469" s="55"/>
      <c r="BE1469" s="55"/>
      <c r="BF1469" s="55"/>
      <c r="BG1469" s="55"/>
      <c r="BH1469" s="55"/>
      <c r="BI1469" s="55"/>
      <c r="BJ1469" s="55"/>
      <c r="BK1469" s="55"/>
      <c r="BL1469" s="55"/>
      <c r="BM1469" s="55"/>
      <c r="BN1469" s="55"/>
      <c r="BO1469" s="55"/>
      <c r="BP1469" s="55"/>
      <c r="BQ1469" s="55"/>
      <c r="BR1469" s="55"/>
    </row>
    <row r="1470" spans="3:70" x14ac:dyDescent="0.4">
      <c r="C1470" s="55"/>
      <c r="D1470" s="55"/>
      <c r="E1470" s="55"/>
      <c r="F1470" s="55"/>
      <c r="G1470" s="55"/>
      <c r="H1470" s="55"/>
      <c r="I1470" s="55"/>
      <c r="J1470" s="55"/>
      <c r="K1470" s="55"/>
      <c r="L1470" s="55"/>
      <c r="M1470" s="55"/>
      <c r="N1470" s="55"/>
      <c r="O1470" s="55"/>
      <c r="P1470" s="55"/>
      <c r="Q1470" s="55"/>
      <c r="R1470" s="55"/>
      <c r="S1470" s="55"/>
      <c r="T1470" s="55"/>
      <c r="U1470" s="55"/>
      <c r="V1470" s="55"/>
      <c r="W1470" s="55"/>
      <c r="X1470" s="55"/>
      <c r="Y1470" s="55"/>
      <c r="Z1470" s="55"/>
      <c r="AA1470" s="55"/>
      <c r="AB1470" s="55"/>
      <c r="AC1470" s="55"/>
      <c r="AD1470" s="55"/>
      <c r="AE1470" s="55"/>
      <c r="AF1470" s="55"/>
      <c r="AG1470" s="55"/>
      <c r="AH1470" s="55"/>
      <c r="AI1470" s="55"/>
      <c r="AJ1470" s="55"/>
      <c r="AK1470" s="55"/>
      <c r="AL1470" s="55"/>
      <c r="AM1470" s="55"/>
      <c r="AN1470" s="55"/>
      <c r="AO1470" s="55"/>
      <c r="AP1470" s="55"/>
      <c r="AQ1470" s="55"/>
      <c r="AR1470" s="55"/>
      <c r="AS1470" s="55"/>
      <c r="AT1470" s="55"/>
      <c r="AU1470" s="55"/>
      <c r="AV1470" s="55"/>
      <c r="AW1470" s="55"/>
      <c r="AX1470" s="55"/>
      <c r="AY1470" s="55"/>
      <c r="AZ1470" s="55"/>
      <c r="BA1470" s="55"/>
      <c r="BB1470" s="55"/>
      <c r="BC1470" s="55"/>
      <c r="BD1470" s="55"/>
      <c r="BE1470" s="55"/>
      <c r="BF1470" s="55"/>
      <c r="BG1470" s="55"/>
      <c r="BH1470" s="55"/>
      <c r="BI1470" s="55"/>
      <c r="BJ1470" s="55"/>
      <c r="BK1470" s="55"/>
      <c r="BL1470" s="55"/>
      <c r="BM1470" s="55"/>
      <c r="BN1470" s="55"/>
      <c r="BO1470" s="55"/>
      <c r="BP1470" s="55"/>
      <c r="BQ1470" s="55"/>
      <c r="BR1470" s="55"/>
    </row>
    <row r="1471" spans="3:70" x14ac:dyDescent="0.4">
      <c r="C1471" s="55"/>
      <c r="D1471" s="55"/>
      <c r="E1471" s="55"/>
      <c r="F1471" s="55"/>
      <c r="G1471" s="55"/>
      <c r="H1471" s="55"/>
      <c r="I1471" s="55"/>
      <c r="J1471" s="55"/>
      <c r="K1471" s="55"/>
      <c r="L1471" s="55"/>
      <c r="M1471" s="55"/>
      <c r="N1471" s="55"/>
      <c r="O1471" s="55"/>
      <c r="P1471" s="55"/>
      <c r="Q1471" s="55"/>
      <c r="R1471" s="55"/>
      <c r="S1471" s="55"/>
      <c r="T1471" s="55"/>
      <c r="U1471" s="55"/>
      <c r="V1471" s="55"/>
      <c r="W1471" s="55"/>
      <c r="X1471" s="55"/>
      <c r="Y1471" s="55"/>
      <c r="Z1471" s="55"/>
      <c r="AA1471" s="55"/>
      <c r="AB1471" s="55"/>
      <c r="AC1471" s="55"/>
      <c r="AD1471" s="55"/>
      <c r="AE1471" s="55"/>
      <c r="AF1471" s="55"/>
      <c r="AG1471" s="55"/>
      <c r="AH1471" s="55"/>
      <c r="AI1471" s="55"/>
      <c r="AJ1471" s="55"/>
      <c r="AK1471" s="55"/>
      <c r="AL1471" s="55"/>
      <c r="AM1471" s="55"/>
      <c r="AN1471" s="55"/>
      <c r="AO1471" s="55"/>
      <c r="AP1471" s="55"/>
      <c r="AQ1471" s="55"/>
      <c r="AR1471" s="55"/>
      <c r="AS1471" s="55"/>
      <c r="AT1471" s="55"/>
      <c r="AU1471" s="55"/>
      <c r="AV1471" s="55"/>
      <c r="AW1471" s="55"/>
      <c r="AX1471" s="55"/>
      <c r="AY1471" s="55"/>
      <c r="AZ1471" s="55"/>
      <c r="BA1471" s="55"/>
      <c r="BB1471" s="55"/>
      <c r="BC1471" s="55"/>
      <c r="BD1471" s="55"/>
      <c r="BE1471" s="55"/>
      <c r="BF1471" s="55"/>
      <c r="BG1471" s="55"/>
      <c r="BH1471" s="55"/>
      <c r="BI1471" s="55"/>
      <c r="BJ1471" s="55"/>
      <c r="BK1471" s="55"/>
      <c r="BL1471" s="55"/>
      <c r="BM1471" s="55"/>
      <c r="BN1471" s="55"/>
      <c r="BO1471" s="55"/>
      <c r="BP1471" s="55"/>
      <c r="BQ1471" s="55"/>
      <c r="BR1471" s="55"/>
    </row>
    <row r="1472" spans="3:70" x14ac:dyDescent="0.4">
      <c r="C1472" s="55"/>
      <c r="D1472" s="55"/>
      <c r="E1472" s="55"/>
      <c r="F1472" s="55"/>
      <c r="G1472" s="55"/>
      <c r="H1472" s="55"/>
      <c r="I1472" s="55"/>
      <c r="J1472" s="55"/>
      <c r="K1472" s="55"/>
      <c r="L1472" s="55"/>
      <c r="M1472" s="55"/>
      <c r="N1472" s="55"/>
      <c r="O1472" s="55"/>
      <c r="P1472" s="55"/>
      <c r="Q1472" s="55"/>
      <c r="R1472" s="55"/>
      <c r="S1472" s="55"/>
      <c r="T1472" s="55"/>
      <c r="U1472" s="55"/>
      <c r="V1472" s="55"/>
      <c r="W1472" s="55"/>
      <c r="X1472" s="55"/>
      <c r="Y1472" s="55"/>
      <c r="Z1472" s="55"/>
      <c r="AA1472" s="55"/>
      <c r="AB1472" s="55"/>
      <c r="AC1472" s="55"/>
      <c r="AD1472" s="55"/>
      <c r="AE1472" s="55"/>
      <c r="AF1472" s="55"/>
      <c r="AG1472" s="55"/>
      <c r="AH1472" s="55"/>
      <c r="AI1472" s="55"/>
      <c r="AJ1472" s="55"/>
      <c r="AK1472" s="55"/>
      <c r="AL1472" s="55"/>
      <c r="AM1472" s="55"/>
      <c r="AN1472" s="55"/>
      <c r="AO1472" s="55"/>
      <c r="AP1472" s="55"/>
      <c r="AQ1472" s="55"/>
      <c r="AR1472" s="55"/>
      <c r="AS1472" s="55"/>
      <c r="AT1472" s="55"/>
      <c r="AU1472" s="55"/>
      <c r="AV1472" s="55"/>
      <c r="AW1472" s="55"/>
      <c r="AX1472" s="55"/>
      <c r="AY1472" s="55"/>
      <c r="AZ1472" s="55"/>
      <c r="BA1472" s="55"/>
      <c r="BB1472" s="55"/>
      <c r="BC1472" s="55"/>
      <c r="BD1472" s="55"/>
      <c r="BE1472" s="55"/>
      <c r="BF1472" s="55"/>
      <c r="BG1472" s="55"/>
      <c r="BH1472" s="55"/>
      <c r="BI1472" s="55"/>
      <c r="BJ1472" s="55"/>
      <c r="BK1472" s="55"/>
      <c r="BL1472" s="55"/>
      <c r="BM1472" s="55"/>
      <c r="BN1472" s="55"/>
      <c r="BO1472" s="55"/>
      <c r="BP1472" s="55"/>
      <c r="BQ1472" s="55"/>
      <c r="BR1472" s="55"/>
    </row>
    <row r="1473" spans="3:70" x14ac:dyDescent="0.4">
      <c r="C1473" s="55"/>
      <c r="D1473" s="55"/>
      <c r="E1473" s="55"/>
      <c r="F1473" s="55"/>
      <c r="G1473" s="55"/>
      <c r="H1473" s="55"/>
      <c r="I1473" s="55"/>
      <c r="J1473" s="55"/>
      <c r="K1473" s="55"/>
      <c r="L1473" s="55"/>
      <c r="M1473" s="55"/>
      <c r="N1473" s="55"/>
      <c r="O1473" s="55"/>
      <c r="P1473" s="55"/>
      <c r="Q1473" s="55"/>
      <c r="R1473" s="55"/>
      <c r="S1473" s="55"/>
      <c r="T1473" s="55"/>
      <c r="U1473" s="55"/>
      <c r="V1473" s="55"/>
      <c r="W1473" s="55"/>
      <c r="X1473" s="55"/>
      <c r="Y1473" s="55"/>
      <c r="Z1473" s="55"/>
      <c r="AA1473" s="55"/>
      <c r="AB1473" s="55"/>
      <c r="AC1473" s="55"/>
      <c r="AD1473" s="55"/>
      <c r="AE1473" s="55"/>
      <c r="AF1473" s="55"/>
      <c r="AG1473" s="55"/>
      <c r="AH1473" s="55"/>
      <c r="AI1473" s="55"/>
      <c r="AJ1473" s="55"/>
      <c r="AK1473" s="55"/>
      <c r="AL1473" s="55"/>
      <c r="AM1473" s="55"/>
      <c r="AN1473" s="55"/>
      <c r="AO1473" s="55"/>
      <c r="AP1473" s="55"/>
      <c r="AQ1473" s="55"/>
      <c r="AR1473" s="55"/>
      <c r="AS1473" s="55"/>
      <c r="AT1473" s="55"/>
      <c r="AU1473" s="55"/>
      <c r="AV1473" s="55"/>
      <c r="AW1473" s="55"/>
      <c r="AX1473" s="55"/>
      <c r="AY1473" s="55"/>
      <c r="AZ1473" s="55"/>
      <c r="BA1473" s="55"/>
      <c r="BB1473" s="55"/>
      <c r="BC1473" s="55"/>
      <c r="BD1473" s="55"/>
      <c r="BE1473" s="55"/>
      <c r="BF1473" s="55"/>
      <c r="BG1473" s="55"/>
      <c r="BH1473" s="55"/>
      <c r="BI1473" s="55"/>
      <c r="BJ1473" s="55"/>
      <c r="BK1473" s="55"/>
      <c r="BL1473" s="55"/>
      <c r="BM1473" s="55"/>
      <c r="BN1473" s="55"/>
      <c r="BO1473" s="55"/>
      <c r="BP1473" s="55"/>
      <c r="BQ1473" s="55"/>
      <c r="BR1473" s="55"/>
    </row>
    <row r="1474" spans="3:70" x14ac:dyDescent="0.4">
      <c r="C1474" s="55"/>
      <c r="D1474" s="55"/>
      <c r="E1474" s="55"/>
      <c r="F1474" s="55"/>
      <c r="G1474" s="55"/>
      <c r="H1474" s="55"/>
      <c r="I1474" s="55"/>
      <c r="J1474" s="55"/>
      <c r="K1474" s="55"/>
      <c r="L1474" s="55"/>
      <c r="M1474" s="55"/>
      <c r="N1474" s="55"/>
      <c r="O1474" s="55"/>
      <c r="P1474" s="55"/>
      <c r="Q1474" s="55"/>
      <c r="R1474" s="55"/>
      <c r="S1474" s="55"/>
      <c r="T1474" s="55"/>
      <c r="U1474" s="55"/>
      <c r="V1474" s="55"/>
      <c r="W1474" s="55"/>
      <c r="X1474" s="55"/>
      <c r="Y1474" s="55"/>
      <c r="Z1474" s="55"/>
      <c r="AA1474" s="55"/>
      <c r="AB1474" s="55"/>
      <c r="AC1474" s="55"/>
      <c r="AD1474" s="55"/>
      <c r="AE1474" s="55"/>
      <c r="AF1474" s="55"/>
      <c r="AG1474" s="55"/>
      <c r="AH1474" s="55"/>
      <c r="AI1474" s="55"/>
      <c r="AJ1474" s="55"/>
      <c r="AK1474" s="55"/>
      <c r="AL1474" s="55"/>
      <c r="AM1474" s="55"/>
      <c r="AN1474" s="55"/>
      <c r="AO1474" s="55"/>
      <c r="AP1474" s="55"/>
      <c r="AQ1474" s="55"/>
      <c r="AR1474" s="55"/>
      <c r="AS1474" s="55"/>
      <c r="AT1474" s="55"/>
      <c r="AU1474" s="55"/>
      <c r="AV1474" s="55"/>
      <c r="AW1474" s="55"/>
      <c r="AX1474" s="55"/>
      <c r="AY1474" s="55"/>
      <c r="AZ1474" s="55"/>
      <c r="BA1474" s="55"/>
      <c r="BB1474" s="55"/>
      <c r="BC1474" s="55"/>
      <c r="BD1474" s="55"/>
      <c r="BE1474" s="55"/>
      <c r="BF1474" s="55"/>
      <c r="BG1474" s="55"/>
      <c r="BH1474" s="55"/>
      <c r="BI1474" s="55"/>
      <c r="BJ1474" s="55"/>
      <c r="BK1474" s="55"/>
      <c r="BL1474" s="55"/>
      <c r="BM1474" s="55"/>
      <c r="BN1474" s="55"/>
      <c r="BO1474" s="55"/>
      <c r="BP1474" s="55"/>
      <c r="BQ1474" s="55"/>
      <c r="BR1474" s="55"/>
    </row>
    <row r="1475" spans="3:70" x14ac:dyDescent="0.4">
      <c r="C1475" s="55"/>
      <c r="D1475" s="55"/>
      <c r="E1475" s="55"/>
      <c r="F1475" s="55"/>
      <c r="G1475" s="55"/>
      <c r="H1475" s="55"/>
      <c r="I1475" s="55"/>
      <c r="J1475" s="55"/>
      <c r="K1475" s="55"/>
      <c r="L1475" s="55"/>
      <c r="M1475" s="55"/>
      <c r="N1475" s="55"/>
      <c r="O1475" s="55"/>
      <c r="P1475" s="55"/>
      <c r="Q1475" s="55"/>
      <c r="R1475" s="55"/>
      <c r="S1475" s="55"/>
      <c r="T1475" s="55"/>
      <c r="U1475" s="55"/>
      <c r="V1475" s="55"/>
      <c r="W1475" s="55"/>
      <c r="X1475" s="55"/>
      <c r="Y1475" s="55"/>
      <c r="Z1475" s="55"/>
      <c r="AA1475" s="55"/>
      <c r="AB1475" s="55"/>
      <c r="AC1475" s="55"/>
      <c r="AD1475" s="55"/>
      <c r="AE1475" s="55"/>
      <c r="AF1475" s="55"/>
      <c r="AG1475" s="55"/>
      <c r="AH1475" s="55"/>
      <c r="AI1475" s="55"/>
      <c r="AJ1475" s="55"/>
      <c r="AK1475" s="55"/>
      <c r="AL1475" s="55"/>
      <c r="AM1475" s="55"/>
      <c r="AN1475" s="55"/>
      <c r="AO1475" s="55"/>
      <c r="AP1475" s="55"/>
      <c r="AQ1475" s="55"/>
      <c r="AR1475" s="55"/>
      <c r="AS1475" s="55"/>
      <c r="AT1475" s="55"/>
      <c r="AU1475" s="55"/>
      <c r="AV1475" s="55"/>
      <c r="AW1475" s="55"/>
      <c r="AX1475" s="55"/>
      <c r="AY1475" s="55"/>
      <c r="AZ1475" s="55"/>
      <c r="BA1475" s="55"/>
      <c r="BB1475" s="55"/>
      <c r="BC1475" s="55"/>
      <c r="BD1475" s="55"/>
      <c r="BE1475" s="55"/>
      <c r="BF1475" s="55"/>
      <c r="BG1475" s="55"/>
      <c r="BH1475" s="55"/>
      <c r="BI1475" s="55"/>
      <c r="BJ1475" s="55"/>
      <c r="BK1475" s="55"/>
      <c r="BL1475" s="55"/>
      <c r="BM1475" s="55"/>
      <c r="BN1475" s="55"/>
      <c r="BO1475" s="55"/>
      <c r="BP1475" s="55"/>
      <c r="BQ1475" s="55"/>
      <c r="BR1475" s="55"/>
    </row>
    <row r="1476" spans="3:70" x14ac:dyDescent="0.4">
      <c r="C1476" s="55"/>
      <c r="D1476" s="55"/>
      <c r="E1476" s="55"/>
      <c r="F1476" s="55"/>
      <c r="G1476" s="55"/>
      <c r="H1476" s="55"/>
      <c r="I1476" s="55"/>
      <c r="J1476" s="55"/>
      <c r="K1476" s="55"/>
      <c r="L1476" s="55"/>
      <c r="M1476" s="55"/>
      <c r="N1476" s="55"/>
      <c r="O1476" s="55"/>
      <c r="P1476" s="55"/>
      <c r="Q1476" s="55"/>
      <c r="R1476" s="55"/>
      <c r="S1476" s="55"/>
      <c r="T1476" s="55"/>
      <c r="U1476" s="55"/>
      <c r="V1476" s="55"/>
      <c r="W1476" s="55"/>
      <c r="X1476" s="55"/>
      <c r="Y1476" s="55"/>
      <c r="Z1476" s="55"/>
      <c r="AA1476" s="55"/>
      <c r="AB1476" s="55"/>
      <c r="AC1476" s="55"/>
      <c r="AD1476" s="55"/>
      <c r="AE1476" s="55"/>
      <c r="AF1476" s="55"/>
      <c r="AG1476" s="55"/>
      <c r="AH1476" s="55"/>
      <c r="AI1476" s="55"/>
      <c r="AJ1476" s="55"/>
      <c r="AK1476" s="55"/>
      <c r="AL1476" s="55"/>
      <c r="AM1476" s="55"/>
      <c r="AN1476" s="55"/>
      <c r="AO1476" s="55"/>
      <c r="AP1476" s="55"/>
      <c r="AQ1476" s="55"/>
      <c r="AR1476" s="55"/>
      <c r="AS1476" s="55"/>
      <c r="AT1476" s="55"/>
      <c r="AU1476" s="55"/>
      <c r="AV1476" s="55"/>
      <c r="AW1476" s="55"/>
      <c r="AX1476" s="55"/>
      <c r="AY1476" s="55"/>
      <c r="AZ1476" s="55"/>
      <c r="BA1476" s="55"/>
      <c r="BB1476" s="55"/>
      <c r="BC1476" s="55"/>
      <c r="BD1476" s="55"/>
      <c r="BE1476" s="55"/>
      <c r="BF1476" s="55"/>
      <c r="BG1476" s="55"/>
      <c r="BH1476" s="55"/>
      <c r="BI1476" s="55"/>
      <c r="BJ1476" s="55"/>
      <c r="BK1476" s="55"/>
      <c r="BL1476" s="55"/>
      <c r="BM1476" s="55"/>
      <c r="BN1476" s="55"/>
      <c r="BO1476" s="55"/>
      <c r="BP1476" s="55"/>
      <c r="BQ1476" s="55"/>
      <c r="BR1476" s="55"/>
    </row>
    <row r="1477" spans="3:70" x14ac:dyDescent="0.4">
      <c r="C1477" s="55"/>
      <c r="D1477" s="55"/>
      <c r="E1477" s="55"/>
      <c r="F1477" s="55"/>
      <c r="G1477" s="55"/>
      <c r="H1477" s="55"/>
      <c r="I1477" s="55"/>
      <c r="J1477" s="55"/>
      <c r="K1477" s="55"/>
      <c r="L1477" s="55"/>
      <c r="M1477" s="55"/>
      <c r="N1477" s="55"/>
      <c r="O1477" s="55"/>
      <c r="P1477" s="55"/>
      <c r="Q1477" s="55"/>
      <c r="R1477" s="55"/>
      <c r="S1477" s="55"/>
      <c r="T1477" s="55"/>
      <c r="U1477" s="55"/>
      <c r="V1477" s="55"/>
      <c r="W1477" s="55"/>
      <c r="X1477" s="55"/>
      <c r="Y1477" s="55"/>
      <c r="Z1477" s="55"/>
      <c r="AA1477" s="55"/>
      <c r="AB1477" s="55"/>
      <c r="AC1477" s="55"/>
      <c r="AD1477" s="55"/>
      <c r="AE1477" s="55"/>
      <c r="AF1477" s="55"/>
      <c r="AG1477" s="55"/>
      <c r="AH1477" s="55"/>
      <c r="AI1477" s="55"/>
      <c r="AJ1477" s="55"/>
      <c r="AK1477" s="55"/>
      <c r="AL1477" s="55"/>
      <c r="AM1477" s="55"/>
      <c r="AN1477" s="55"/>
      <c r="AO1477" s="55"/>
      <c r="AP1477" s="55"/>
      <c r="AQ1477" s="55"/>
      <c r="AR1477" s="55"/>
      <c r="AS1477" s="55"/>
      <c r="AT1477" s="55"/>
      <c r="AU1477" s="55"/>
      <c r="AV1477" s="55"/>
      <c r="AW1477" s="55"/>
      <c r="AX1477" s="55"/>
      <c r="AY1477" s="55"/>
      <c r="AZ1477" s="55"/>
      <c r="BA1477" s="55"/>
      <c r="BB1477" s="55"/>
      <c r="BC1477" s="55"/>
      <c r="BD1477" s="55"/>
      <c r="BE1477" s="55"/>
      <c r="BF1477" s="55"/>
      <c r="BG1477" s="55"/>
      <c r="BH1477" s="55"/>
      <c r="BI1477" s="55"/>
      <c r="BJ1477" s="55"/>
      <c r="BK1477" s="55"/>
      <c r="BL1477" s="55"/>
      <c r="BM1477" s="55"/>
      <c r="BN1477" s="55"/>
      <c r="BO1477" s="55"/>
      <c r="BP1477" s="55"/>
      <c r="BQ1477" s="55"/>
      <c r="BR1477" s="55"/>
    </row>
    <row r="1478" spans="3:70" x14ac:dyDescent="0.4">
      <c r="C1478" s="55"/>
      <c r="D1478" s="55"/>
      <c r="E1478" s="55"/>
      <c r="F1478" s="55"/>
      <c r="G1478" s="55"/>
      <c r="H1478" s="55"/>
      <c r="I1478" s="55"/>
      <c r="J1478" s="55"/>
      <c r="K1478" s="55"/>
      <c r="L1478" s="55"/>
      <c r="M1478" s="55"/>
      <c r="N1478" s="55"/>
      <c r="O1478" s="55"/>
      <c r="P1478" s="55"/>
      <c r="Q1478" s="55"/>
      <c r="R1478" s="55"/>
      <c r="S1478" s="55"/>
      <c r="T1478" s="55"/>
      <c r="U1478" s="55"/>
      <c r="V1478" s="55"/>
      <c r="W1478" s="55"/>
      <c r="X1478" s="55"/>
      <c r="Y1478" s="55"/>
      <c r="Z1478" s="55"/>
      <c r="AA1478" s="55"/>
      <c r="AB1478" s="55"/>
      <c r="AC1478" s="55"/>
      <c r="AD1478" s="55"/>
      <c r="AE1478" s="55"/>
      <c r="AF1478" s="55"/>
      <c r="AG1478" s="55"/>
      <c r="AH1478" s="55"/>
      <c r="AI1478" s="55"/>
      <c r="AJ1478" s="55"/>
      <c r="AK1478" s="55"/>
      <c r="AL1478" s="55"/>
      <c r="AM1478" s="55"/>
      <c r="AN1478" s="55"/>
      <c r="AO1478" s="55"/>
      <c r="AP1478" s="55"/>
      <c r="AQ1478" s="55"/>
      <c r="AR1478" s="55"/>
      <c r="AS1478" s="55"/>
      <c r="AT1478" s="55"/>
      <c r="AU1478" s="55"/>
      <c r="AV1478" s="55"/>
      <c r="AW1478" s="55"/>
      <c r="AX1478" s="55"/>
      <c r="AY1478" s="55"/>
      <c r="AZ1478" s="55"/>
      <c r="BA1478" s="55"/>
      <c r="BB1478" s="55"/>
      <c r="BC1478" s="55"/>
      <c r="BD1478" s="55"/>
      <c r="BE1478" s="55"/>
      <c r="BF1478" s="55"/>
      <c r="BG1478" s="55"/>
      <c r="BH1478" s="55"/>
      <c r="BI1478" s="55"/>
      <c r="BJ1478" s="55"/>
      <c r="BK1478" s="55"/>
      <c r="BL1478" s="55"/>
      <c r="BM1478" s="55"/>
      <c r="BN1478" s="55"/>
      <c r="BO1478" s="55"/>
      <c r="BP1478" s="55"/>
      <c r="BQ1478" s="55"/>
      <c r="BR1478" s="55"/>
    </row>
    <row r="1479" spans="3:70" x14ac:dyDescent="0.4">
      <c r="C1479" s="55"/>
      <c r="D1479" s="55"/>
      <c r="E1479" s="55"/>
      <c r="F1479" s="55"/>
      <c r="G1479" s="55"/>
      <c r="H1479" s="55"/>
      <c r="I1479" s="55"/>
      <c r="J1479" s="55"/>
      <c r="K1479" s="55"/>
      <c r="L1479" s="55"/>
      <c r="M1479" s="55"/>
      <c r="N1479" s="55"/>
      <c r="O1479" s="55"/>
      <c r="P1479" s="55"/>
      <c r="Q1479" s="55"/>
      <c r="R1479" s="55"/>
      <c r="S1479" s="55"/>
      <c r="T1479" s="55"/>
      <c r="U1479" s="55"/>
      <c r="V1479" s="55"/>
      <c r="W1479" s="55"/>
      <c r="X1479" s="55"/>
      <c r="Y1479" s="55"/>
      <c r="Z1479" s="55"/>
      <c r="AA1479" s="55"/>
      <c r="AB1479" s="55"/>
      <c r="AC1479" s="55"/>
      <c r="AD1479" s="55"/>
      <c r="AE1479" s="55"/>
      <c r="AF1479" s="55"/>
      <c r="AG1479" s="55"/>
      <c r="AH1479" s="55"/>
      <c r="AI1479" s="55"/>
      <c r="AJ1479" s="55"/>
      <c r="AK1479" s="55"/>
      <c r="AL1479" s="55"/>
      <c r="AM1479" s="55"/>
      <c r="AN1479" s="55"/>
      <c r="AO1479" s="55"/>
      <c r="AP1479" s="55"/>
      <c r="AQ1479" s="55"/>
      <c r="AR1479" s="55"/>
      <c r="AS1479" s="55"/>
      <c r="AT1479" s="55"/>
      <c r="AU1479" s="55"/>
      <c r="AV1479" s="55"/>
      <c r="AW1479" s="55"/>
      <c r="AX1479" s="55"/>
      <c r="AY1479" s="55"/>
      <c r="AZ1479" s="55"/>
      <c r="BA1479" s="55"/>
      <c r="BB1479" s="55"/>
      <c r="BC1479" s="55"/>
      <c r="BD1479" s="55"/>
      <c r="BE1479" s="55"/>
      <c r="BF1479" s="55"/>
      <c r="BG1479" s="55"/>
      <c r="BH1479" s="55"/>
      <c r="BI1479" s="55"/>
      <c r="BJ1479" s="55"/>
      <c r="BK1479" s="55"/>
      <c r="BL1479" s="55"/>
      <c r="BM1479" s="55"/>
      <c r="BN1479" s="55"/>
      <c r="BO1479" s="55"/>
      <c r="BP1479" s="55"/>
      <c r="BQ1479" s="55"/>
      <c r="BR1479" s="55"/>
    </row>
    <row r="1480" spans="3:70" x14ac:dyDescent="0.4">
      <c r="C1480" s="55"/>
      <c r="D1480" s="55"/>
      <c r="E1480" s="55"/>
      <c r="F1480" s="55"/>
      <c r="G1480" s="55"/>
      <c r="H1480" s="55"/>
      <c r="I1480" s="55"/>
      <c r="J1480" s="55"/>
      <c r="K1480" s="55"/>
      <c r="L1480" s="55"/>
      <c r="M1480" s="55"/>
      <c r="N1480" s="55"/>
      <c r="O1480" s="55"/>
      <c r="P1480" s="55"/>
      <c r="Q1480" s="55"/>
      <c r="R1480" s="55"/>
      <c r="S1480" s="55"/>
      <c r="T1480" s="55"/>
      <c r="U1480" s="55"/>
      <c r="V1480" s="55"/>
      <c r="W1480" s="55"/>
      <c r="X1480" s="55"/>
      <c r="Y1480" s="55"/>
      <c r="Z1480" s="55"/>
      <c r="AA1480" s="55"/>
      <c r="AB1480" s="55"/>
      <c r="AC1480" s="55"/>
      <c r="AD1480" s="55"/>
      <c r="AE1480" s="55"/>
      <c r="AF1480" s="55"/>
      <c r="AG1480" s="55"/>
      <c r="AH1480" s="55"/>
      <c r="AI1480" s="55"/>
      <c r="AJ1480" s="55"/>
      <c r="AK1480" s="55"/>
      <c r="AL1480" s="55"/>
      <c r="AM1480" s="55"/>
      <c r="AN1480" s="55"/>
      <c r="AO1480" s="55"/>
      <c r="AP1480" s="55"/>
      <c r="AQ1480" s="55"/>
      <c r="AR1480" s="55"/>
      <c r="AS1480" s="55"/>
      <c r="AT1480" s="55"/>
      <c r="AU1480" s="55"/>
      <c r="AV1480" s="55"/>
      <c r="AW1480" s="55"/>
      <c r="AX1480" s="55"/>
      <c r="AY1480" s="55"/>
      <c r="AZ1480" s="55"/>
      <c r="BA1480" s="55"/>
      <c r="BB1480" s="55"/>
      <c r="BC1480" s="55"/>
      <c r="BD1480" s="55"/>
      <c r="BE1480" s="55"/>
      <c r="BF1480" s="55"/>
      <c r="BG1480" s="55"/>
      <c r="BH1480" s="55"/>
      <c r="BI1480" s="55"/>
      <c r="BJ1480" s="55"/>
      <c r="BK1480" s="55"/>
      <c r="BL1480" s="55"/>
      <c r="BM1480" s="55"/>
      <c r="BN1480" s="55"/>
      <c r="BO1480" s="55"/>
      <c r="BP1480" s="55"/>
      <c r="BQ1480" s="55"/>
      <c r="BR1480" s="55"/>
    </row>
    <row r="1481" spans="3:70" x14ac:dyDescent="0.4">
      <c r="C1481" s="55"/>
      <c r="D1481" s="55"/>
      <c r="E1481" s="55"/>
      <c r="F1481" s="55"/>
      <c r="G1481" s="55"/>
      <c r="H1481" s="55"/>
      <c r="I1481" s="55"/>
      <c r="J1481" s="55"/>
      <c r="K1481" s="55"/>
      <c r="L1481" s="55"/>
      <c r="M1481" s="55"/>
      <c r="N1481" s="55"/>
      <c r="O1481" s="55"/>
      <c r="P1481" s="55"/>
      <c r="Q1481" s="55"/>
      <c r="R1481" s="55"/>
      <c r="S1481" s="55"/>
      <c r="T1481" s="55"/>
      <c r="U1481" s="55"/>
      <c r="V1481" s="55"/>
      <c r="W1481" s="55"/>
      <c r="X1481" s="55"/>
      <c r="Y1481" s="55"/>
      <c r="Z1481" s="55"/>
      <c r="AA1481" s="55"/>
      <c r="AB1481" s="55"/>
      <c r="AC1481" s="55"/>
      <c r="AD1481" s="55"/>
      <c r="AE1481" s="55"/>
      <c r="AF1481" s="55"/>
      <c r="AG1481" s="55"/>
      <c r="AH1481" s="55"/>
      <c r="AI1481" s="55"/>
      <c r="AJ1481" s="55"/>
      <c r="AK1481" s="55"/>
      <c r="AL1481" s="55"/>
      <c r="AM1481" s="55"/>
      <c r="AN1481" s="55"/>
      <c r="AO1481" s="55"/>
      <c r="AP1481" s="55"/>
      <c r="AQ1481" s="55"/>
      <c r="AR1481" s="55"/>
      <c r="AS1481" s="55"/>
      <c r="AT1481" s="55"/>
      <c r="AU1481" s="55"/>
      <c r="AV1481" s="55"/>
      <c r="AW1481" s="55"/>
      <c r="AX1481" s="55"/>
      <c r="AY1481" s="55"/>
      <c r="AZ1481" s="55"/>
      <c r="BA1481" s="55"/>
      <c r="BB1481" s="55"/>
      <c r="BC1481" s="55"/>
      <c r="BD1481" s="55"/>
      <c r="BE1481" s="55"/>
      <c r="BF1481" s="55"/>
      <c r="BG1481" s="55"/>
      <c r="BH1481" s="55"/>
      <c r="BI1481" s="55"/>
      <c r="BJ1481" s="55"/>
      <c r="BK1481" s="55"/>
      <c r="BL1481" s="55"/>
      <c r="BM1481" s="55"/>
      <c r="BN1481" s="55"/>
      <c r="BO1481" s="55"/>
      <c r="BP1481" s="55"/>
      <c r="BQ1481" s="55"/>
      <c r="BR1481" s="55"/>
    </row>
    <row r="1482" spans="3:70" x14ac:dyDescent="0.4">
      <c r="C1482" s="55"/>
      <c r="D1482" s="55"/>
      <c r="E1482" s="55"/>
      <c r="F1482" s="55"/>
      <c r="G1482" s="55"/>
      <c r="H1482" s="55"/>
      <c r="I1482" s="55"/>
      <c r="J1482" s="55"/>
      <c r="K1482" s="55"/>
      <c r="L1482" s="55"/>
      <c r="M1482" s="55"/>
      <c r="N1482" s="55"/>
      <c r="O1482" s="55"/>
      <c r="P1482" s="55"/>
      <c r="Q1482" s="55"/>
      <c r="R1482" s="55"/>
      <c r="S1482" s="55"/>
      <c r="T1482" s="55"/>
      <c r="U1482" s="55"/>
      <c r="V1482" s="55"/>
      <c r="W1482" s="55"/>
      <c r="X1482" s="55"/>
      <c r="Y1482" s="55"/>
      <c r="Z1482" s="55"/>
      <c r="AA1482" s="55"/>
      <c r="AB1482" s="55"/>
      <c r="AC1482" s="55"/>
      <c r="AD1482" s="55"/>
      <c r="AE1482" s="55"/>
      <c r="AF1482" s="55"/>
      <c r="AG1482" s="55"/>
      <c r="AH1482" s="55"/>
      <c r="AI1482" s="55"/>
      <c r="AJ1482" s="55"/>
      <c r="AK1482" s="55"/>
      <c r="AL1482" s="55"/>
      <c r="AM1482" s="55"/>
      <c r="AN1482" s="55"/>
      <c r="AO1482" s="55"/>
      <c r="AP1482" s="55"/>
      <c r="AQ1482" s="55"/>
      <c r="AR1482" s="55"/>
      <c r="AS1482" s="55"/>
      <c r="AT1482" s="55"/>
      <c r="AU1482" s="55"/>
      <c r="AV1482" s="55"/>
      <c r="AW1482" s="55"/>
      <c r="AX1482" s="55"/>
      <c r="AY1482" s="55"/>
      <c r="AZ1482" s="55"/>
      <c r="BA1482" s="55"/>
      <c r="BB1482" s="55"/>
      <c r="BC1482" s="55"/>
      <c r="BD1482" s="55"/>
      <c r="BE1482" s="55"/>
      <c r="BF1482" s="55"/>
      <c r="BG1482" s="55"/>
      <c r="BH1482" s="55"/>
      <c r="BI1482" s="55"/>
      <c r="BJ1482" s="55"/>
      <c r="BK1482" s="55"/>
      <c r="BL1482" s="55"/>
      <c r="BM1482" s="55"/>
      <c r="BN1482" s="55"/>
      <c r="BO1482" s="55"/>
      <c r="BP1482" s="55"/>
      <c r="BQ1482" s="55"/>
      <c r="BR1482" s="55"/>
    </row>
    <row r="1483" spans="3:70" x14ac:dyDescent="0.4">
      <c r="C1483" s="55"/>
      <c r="D1483" s="55"/>
      <c r="E1483" s="55"/>
      <c r="F1483" s="55"/>
      <c r="G1483" s="55"/>
      <c r="H1483" s="55"/>
      <c r="I1483" s="55"/>
      <c r="J1483" s="55"/>
      <c r="K1483" s="55"/>
      <c r="L1483" s="55"/>
      <c r="M1483" s="55"/>
      <c r="N1483" s="55"/>
      <c r="O1483" s="55"/>
      <c r="P1483" s="55"/>
      <c r="Q1483" s="55"/>
      <c r="R1483" s="55"/>
      <c r="S1483" s="55"/>
      <c r="T1483" s="55"/>
      <c r="U1483" s="55"/>
      <c r="V1483" s="55"/>
      <c r="W1483" s="55"/>
      <c r="X1483" s="55"/>
      <c r="Y1483" s="55"/>
      <c r="Z1483" s="55"/>
      <c r="AA1483" s="55"/>
      <c r="AB1483" s="55"/>
      <c r="AC1483" s="55"/>
      <c r="AD1483" s="55"/>
      <c r="AE1483" s="55"/>
      <c r="AF1483" s="55"/>
      <c r="AG1483" s="55"/>
      <c r="AH1483" s="55"/>
      <c r="AI1483" s="55"/>
      <c r="AJ1483" s="55"/>
      <c r="AK1483" s="55"/>
      <c r="AL1483" s="55"/>
      <c r="AM1483" s="55"/>
      <c r="AN1483" s="55"/>
      <c r="AO1483" s="55"/>
      <c r="AP1483" s="55"/>
      <c r="AQ1483" s="55"/>
      <c r="AR1483" s="55"/>
      <c r="AS1483" s="55"/>
      <c r="AT1483" s="55"/>
      <c r="AU1483" s="55"/>
      <c r="AV1483" s="55"/>
      <c r="AW1483" s="55"/>
      <c r="AX1483" s="55"/>
      <c r="AY1483" s="55"/>
      <c r="AZ1483" s="55"/>
      <c r="BA1483" s="55"/>
      <c r="BB1483" s="55"/>
      <c r="BC1483" s="55"/>
      <c r="BD1483" s="55"/>
      <c r="BE1483" s="55"/>
      <c r="BF1483" s="55"/>
      <c r="BG1483" s="55"/>
      <c r="BH1483" s="55"/>
      <c r="BI1483" s="55"/>
      <c r="BJ1483" s="55"/>
      <c r="BK1483" s="55"/>
      <c r="BL1483" s="55"/>
      <c r="BM1483" s="55"/>
      <c r="BN1483" s="55"/>
      <c r="BO1483" s="55"/>
      <c r="BP1483" s="55"/>
      <c r="BQ1483" s="55"/>
      <c r="BR1483" s="55"/>
    </row>
    <row r="1484" spans="3:70" x14ac:dyDescent="0.4">
      <c r="C1484" s="55"/>
      <c r="D1484" s="55"/>
      <c r="E1484" s="55"/>
      <c r="F1484" s="55"/>
      <c r="G1484" s="55"/>
      <c r="H1484" s="55"/>
      <c r="I1484" s="55"/>
      <c r="J1484" s="55"/>
      <c r="K1484" s="55"/>
      <c r="L1484" s="55"/>
      <c r="M1484" s="55"/>
      <c r="N1484" s="55"/>
      <c r="O1484" s="55"/>
      <c r="P1484" s="55"/>
      <c r="Q1484" s="55"/>
      <c r="R1484" s="55"/>
      <c r="S1484" s="55"/>
      <c r="T1484" s="55"/>
      <c r="U1484" s="55"/>
      <c r="V1484" s="55"/>
      <c r="W1484" s="55"/>
      <c r="X1484" s="55"/>
      <c r="Y1484" s="55"/>
      <c r="Z1484" s="55"/>
      <c r="AA1484" s="55"/>
      <c r="AB1484" s="55"/>
      <c r="AC1484" s="55"/>
      <c r="AD1484" s="55"/>
      <c r="AE1484" s="55"/>
      <c r="AF1484" s="55"/>
      <c r="AG1484" s="55"/>
      <c r="AH1484" s="55"/>
      <c r="AI1484" s="55"/>
      <c r="AJ1484" s="55"/>
      <c r="AK1484" s="55"/>
      <c r="AL1484" s="55"/>
      <c r="AM1484" s="55"/>
      <c r="AN1484" s="55"/>
      <c r="AO1484" s="55"/>
      <c r="AP1484" s="55"/>
      <c r="AQ1484" s="55"/>
      <c r="AR1484" s="55"/>
      <c r="AS1484" s="55"/>
      <c r="AT1484" s="55"/>
      <c r="AU1484" s="55"/>
      <c r="AV1484" s="55"/>
      <c r="AW1484" s="55"/>
      <c r="AX1484" s="55"/>
      <c r="AY1484" s="55"/>
      <c r="AZ1484" s="55"/>
      <c r="BA1484" s="55"/>
      <c r="BB1484" s="55"/>
      <c r="BC1484" s="55"/>
      <c r="BD1484" s="55"/>
      <c r="BE1484" s="55"/>
      <c r="BF1484" s="55"/>
      <c r="BG1484" s="55"/>
      <c r="BH1484" s="55"/>
      <c r="BI1484" s="55"/>
      <c r="BJ1484" s="55"/>
      <c r="BK1484" s="55"/>
      <c r="BL1484" s="55"/>
      <c r="BM1484" s="55"/>
      <c r="BN1484" s="55"/>
      <c r="BO1484" s="55"/>
      <c r="BP1484" s="55"/>
      <c r="BQ1484" s="55"/>
      <c r="BR1484" s="55"/>
    </row>
    <row r="1485" spans="3:70" x14ac:dyDescent="0.4">
      <c r="C1485" s="55"/>
      <c r="D1485" s="55"/>
      <c r="E1485" s="55"/>
      <c r="F1485" s="55"/>
      <c r="G1485" s="55"/>
      <c r="H1485" s="55"/>
      <c r="I1485" s="55"/>
      <c r="J1485" s="55"/>
      <c r="K1485" s="55"/>
      <c r="L1485" s="55"/>
      <c r="M1485" s="55"/>
      <c r="N1485" s="55"/>
      <c r="O1485" s="55"/>
      <c r="P1485" s="55"/>
      <c r="Q1485" s="55"/>
      <c r="R1485" s="55"/>
      <c r="S1485" s="55"/>
      <c r="T1485" s="55"/>
      <c r="U1485" s="55"/>
      <c r="V1485" s="55"/>
      <c r="W1485" s="55"/>
      <c r="X1485" s="55"/>
      <c r="Y1485" s="55"/>
      <c r="Z1485" s="55"/>
      <c r="AA1485" s="55"/>
      <c r="AB1485" s="55"/>
      <c r="AC1485" s="55"/>
      <c r="AD1485" s="55"/>
      <c r="AE1485" s="55"/>
      <c r="AF1485" s="55"/>
      <c r="AG1485" s="55"/>
      <c r="AH1485" s="55"/>
      <c r="AI1485" s="55"/>
      <c r="AJ1485" s="55"/>
      <c r="AK1485" s="55"/>
      <c r="AL1485" s="55"/>
      <c r="AM1485" s="55"/>
      <c r="AN1485" s="55"/>
      <c r="AO1485" s="55"/>
      <c r="AP1485" s="55"/>
      <c r="AQ1485" s="55"/>
      <c r="AR1485" s="55"/>
      <c r="AS1485" s="55"/>
      <c r="AT1485" s="55"/>
      <c r="AU1485" s="55"/>
      <c r="AV1485" s="55"/>
      <c r="AW1485" s="55"/>
      <c r="AX1485" s="55"/>
      <c r="AY1485" s="55"/>
      <c r="AZ1485" s="55"/>
      <c r="BA1485" s="55"/>
      <c r="BB1485" s="55"/>
      <c r="BC1485" s="55"/>
      <c r="BD1485" s="55"/>
      <c r="BE1485" s="55"/>
      <c r="BF1485" s="55"/>
      <c r="BG1485" s="55"/>
      <c r="BH1485" s="55"/>
      <c r="BI1485" s="55"/>
      <c r="BJ1485" s="55"/>
      <c r="BK1485" s="55"/>
      <c r="BL1485" s="55"/>
      <c r="BM1485" s="55"/>
      <c r="BN1485" s="55"/>
      <c r="BO1485" s="55"/>
      <c r="BP1485" s="55"/>
      <c r="BQ1485" s="55"/>
      <c r="BR1485" s="55"/>
    </row>
    <row r="1486" spans="3:70" x14ac:dyDescent="0.4">
      <c r="C1486" s="55"/>
      <c r="D1486" s="55"/>
      <c r="E1486" s="55"/>
      <c r="F1486" s="55"/>
      <c r="G1486" s="55"/>
      <c r="H1486" s="55"/>
      <c r="I1486" s="55"/>
      <c r="J1486" s="55"/>
      <c r="K1486" s="55"/>
      <c r="L1486" s="55"/>
      <c r="M1486" s="55"/>
      <c r="N1486" s="55"/>
      <c r="O1486" s="55"/>
      <c r="P1486" s="55"/>
      <c r="Q1486" s="55"/>
      <c r="R1486" s="55"/>
      <c r="S1486" s="55"/>
      <c r="T1486" s="55"/>
      <c r="U1486" s="55"/>
      <c r="V1486" s="55"/>
      <c r="W1486" s="55"/>
      <c r="X1486" s="55"/>
      <c r="Y1486" s="55"/>
      <c r="Z1486" s="55"/>
      <c r="AA1486" s="55"/>
      <c r="AB1486" s="55"/>
      <c r="AC1486" s="55"/>
      <c r="AD1486" s="55"/>
      <c r="AE1486" s="55"/>
      <c r="AF1486" s="55"/>
      <c r="AG1486" s="55"/>
      <c r="AH1486" s="55"/>
      <c r="AI1486" s="55"/>
      <c r="AJ1486" s="55"/>
      <c r="AK1486" s="55"/>
      <c r="AL1486" s="55"/>
      <c r="AM1486" s="55"/>
      <c r="AN1486" s="55"/>
      <c r="AO1486" s="55"/>
      <c r="AP1486" s="55"/>
      <c r="AQ1486" s="55"/>
      <c r="AR1486" s="55"/>
      <c r="AS1486" s="55"/>
      <c r="AT1486" s="55"/>
      <c r="AU1486" s="55"/>
      <c r="AV1486" s="55"/>
      <c r="AW1486" s="55"/>
      <c r="AX1486" s="55"/>
      <c r="AY1486" s="55"/>
      <c r="AZ1486" s="55"/>
      <c r="BA1486" s="55"/>
      <c r="BB1486" s="55"/>
      <c r="BC1486" s="55"/>
      <c r="BD1486" s="55"/>
      <c r="BE1486" s="55"/>
      <c r="BF1486" s="55"/>
      <c r="BG1486" s="55"/>
      <c r="BH1486" s="55"/>
      <c r="BI1486" s="55"/>
      <c r="BJ1486" s="55"/>
      <c r="BK1486" s="55"/>
      <c r="BL1486" s="55"/>
      <c r="BM1486" s="55"/>
      <c r="BN1486" s="55"/>
      <c r="BO1486" s="55"/>
      <c r="BP1486" s="55"/>
      <c r="BQ1486" s="55"/>
      <c r="BR1486" s="55"/>
    </row>
    <row r="1487" spans="3:70" x14ac:dyDescent="0.4">
      <c r="C1487" s="55"/>
      <c r="D1487" s="55"/>
      <c r="E1487" s="55"/>
      <c r="F1487" s="55"/>
      <c r="G1487" s="55"/>
      <c r="H1487" s="55"/>
      <c r="I1487" s="55"/>
      <c r="J1487" s="55"/>
      <c r="K1487" s="55"/>
      <c r="L1487" s="55"/>
      <c r="M1487" s="55"/>
      <c r="N1487" s="55"/>
      <c r="O1487" s="55"/>
      <c r="P1487" s="55"/>
      <c r="Q1487" s="55"/>
      <c r="R1487" s="55"/>
      <c r="S1487" s="55"/>
      <c r="T1487" s="55"/>
      <c r="U1487" s="55"/>
      <c r="V1487" s="55"/>
      <c r="W1487" s="55"/>
      <c r="X1487" s="55"/>
      <c r="Y1487" s="55"/>
      <c r="Z1487" s="55"/>
      <c r="AA1487" s="55"/>
      <c r="AB1487" s="55"/>
      <c r="AC1487" s="55"/>
      <c r="AD1487" s="55"/>
      <c r="AE1487" s="55"/>
      <c r="AF1487" s="55"/>
      <c r="AG1487" s="55"/>
      <c r="AH1487" s="55"/>
      <c r="AI1487" s="55"/>
      <c r="AJ1487" s="55"/>
      <c r="AK1487" s="55"/>
      <c r="AL1487" s="55"/>
      <c r="AM1487" s="55"/>
      <c r="AN1487" s="55"/>
      <c r="AO1487" s="55"/>
      <c r="AP1487" s="55"/>
      <c r="AQ1487" s="55"/>
      <c r="AR1487" s="55"/>
      <c r="AS1487" s="55"/>
      <c r="AT1487" s="55"/>
      <c r="AU1487" s="55"/>
      <c r="AV1487" s="55"/>
      <c r="AW1487" s="55"/>
      <c r="AX1487" s="55"/>
      <c r="AY1487" s="55"/>
      <c r="AZ1487" s="55"/>
      <c r="BA1487" s="55"/>
      <c r="BB1487" s="55"/>
      <c r="BC1487" s="55"/>
      <c r="BD1487" s="55"/>
      <c r="BE1487" s="55"/>
      <c r="BF1487" s="55"/>
      <c r="BG1487" s="55"/>
      <c r="BH1487" s="55"/>
      <c r="BI1487" s="55"/>
      <c r="BJ1487" s="55"/>
      <c r="BK1487" s="55"/>
      <c r="BL1487" s="55"/>
      <c r="BM1487" s="55"/>
      <c r="BN1487" s="55"/>
      <c r="BO1487" s="55"/>
      <c r="BP1487" s="55"/>
      <c r="BQ1487" s="55"/>
      <c r="BR1487" s="55"/>
    </row>
    <row r="1488" spans="3:70" x14ac:dyDescent="0.4">
      <c r="C1488" s="55"/>
      <c r="D1488" s="55"/>
      <c r="E1488" s="55"/>
      <c r="F1488" s="55"/>
      <c r="G1488" s="55"/>
      <c r="H1488" s="55"/>
      <c r="I1488" s="55"/>
      <c r="J1488" s="55"/>
      <c r="K1488" s="55"/>
      <c r="L1488" s="55"/>
      <c r="M1488" s="55"/>
      <c r="N1488" s="55"/>
      <c r="O1488" s="55"/>
      <c r="P1488" s="55"/>
      <c r="Q1488" s="55"/>
      <c r="R1488" s="55"/>
      <c r="S1488" s="55"/>
      <c r="T1488" s="55"/>
      <c r="U1488" s="55"/>
      <c r="V1488" s="55"/>
      <c r="W1488" s="55"/>
      <c r="X1488" s="55"/>
      <c r="Y1488" s="55"/>
      <c r="Z1488" s="55"/>
      <c r="AA1488" s="55"/>
      <c r="AB1488" s="55"/>
      <c r="AC1488" s="55"/>
      <c r="AD1488" s="55"/>
      <c r="AE1488" s="55"/>
      <c r="AF1488" s="55"/>
      <c r="AG1488" s="55"/>
      <c r="AH1488" s="55"/>
      <c r="AI1488" s="55"/>
      <c r="AJ1488" s="55"/>
      <c r="AK1488" s="55"/>
      <c r="AL1488" s="55"/>
      <c r="AM1488" s="55"/>
      <c r="AN1488" s="55"/>
      <c r="AO1488" s="55"/>
      <c r="AP1488" s="55"/>
      <c r="AQ1488" s="55"/>
      <c r="AR1488" s="55"/>
      <c r="AS1488" s="55"/>
      <c r="AT1488" s="55"/>
      <c r="AU1488" s="55"/>
      <c r="AV1488" s="55"/>
      <c r="AW1488" s="55"/>
      <c r="AX1488" s="55"/>
      <c r="AY1488" s="55"/>
      <c r="AZ1488" s="55"/>
      <c r="BA1488" s="55"/>
      <c r="BB1488" s="55"/>
      <c r="BC1488" s="55"/>
      <c r="BD1488" s="55"/>
      <c r="BE1488" s="55"/>
      <c r="BF1488" s="55"/>
      <c r="BG1488" s="55"/>
      <c r="BH1488" s="55"/>
      <c r="BI1488" s="55"/>
      <c r="BJ1488" s="55"/>
      <c r="BK1488" s="55"/>
      <c r="BL1488" s="55"/>
      <c r="BM1488" s="55"/>
      <c r="BN1488" s="55"/>
      <c r="BO1488" s="55"/>
      <c r="BP1488" s="55"/>
      <c r="BQ1488" s="55"/>
      <c r="BR1488" s="55"/>
    </row>
    <row r="1489" spans="3:70" x14ac:dyDescent="0.4">
      <c r="C1489" s="55"/>
      <c r="D1489" s="55"/>
      <c r="E1489" s="55"/>
      <c r="F1489" s="55"/>
      <c r="G1489" s="55"/>
      <c r="H1489" s="55"/>
      <c r="I1489" s="55"/>
      <c r="J1489" s="55"/>
      <c r="K1489" s="55"/>
      <c r="L1489" s="55"/>
      <c r="M1489" s="55"/>
      <c r="N1489" s="55"/>
      <c r="O1489" s="55"/>
      <c r="P1489" s="55"/>
      <c r="Q1489" s="55"/>
      <c r="R1489" s="55"/>
      <c r="S1489" s="55"/>
      <c r="T1489" s="55"/>
      <c r="U1489" s="55"/>
      <c r="V1489" s="55"/>
      <c r="W1489" s="55"/>
      <c r="X1489" s="55"/>
      <c r="Y1489" s="55"/>
      <c r="Z1489" s="55"/>
      <c r="AA1489" s="55"/>
      <c r="AB1489" s="55"/>
      <c r="AC1489" s="55"/>
      <c r="AD1489" s="55"/>
      <c r="AE1489" s="55"/>
      <c r="AF1489" s="55"/>
      <c r="AG1489" s="55"/>
      <c r="AH1489" s="55"/>
      <c r="AI1489" s="55"/>
      <c r="AJ1489" s="55"/>
      <c r="AK1489" s="55"/>
      <c r="AL1489" s="55"/>
      <c r="AM1489" s="55"/>
      <c r="AN1489" s="55"/>
      <c r="AO1489" s="55"/>
      <c r="AP1489" s="55"/>
      <c r="AQ1489" s="55"/>
      <c r="AR1489" s="55"/>
      <c r="AS1489" s="55"/>
      <c r="AT1489" s="55"/>
      <c r="AU1489" s="55"/>
      <c r="AV1489" s="55"/>
      <c r="AW1489" s="55"/>
      <c r="AX1489" s="55"/>
      <c r="AY1489" s="55"/>
      <c r="AZ1489" s="55"/>
      <c r="BA1489" s="55"/>
      <c r="BB1489" s="55"/>
      <c r="BC1489" s="55"/>
      <c r="BD1489" s="55"/>
      <c r="BE1489" s="55"/>
      <c r="BF1489" s="55"/>
      <c r="BG1489" s="55"/>
      <c r="BH1489" s="55"/>
      <c r="BI1489" s="55"/>
      <c r="BJ1489" s="55"/>
      <c r="BK1489" s="55"/>
      <c r="BL1489" s="55"/>
      <c r="BM1489" s="55"/>
      <c r="BN1489" s="55"/>
      <c r="BO1489" s="55"/>
      <c r="BP1489" s="55"/>
      <c r="BQ1489" s="55"/>
      <c r="BR1489" s="55"/>
    </row>
    <row r="1490" spans="3:70" x14ac:dyDescent="0.4">
      <c r="C1490" s="55"/>
      <c r="D1490" s="55"/>
      <c r="E1490" s="55"/>
      <c r="F1490" s="55"/>
      <c r="G1490" s="55"/>
      <c r="H1490" s="55"/>
      <c r="I1490" s="55"/>
      <c r="J1490" s="55"/>
      <c r="K1490" s="55"/>
      <c r="L1490" s="55"/>
      <c r="M1490" s="55"/>
      <c r="N1490" s="55"/>
      <c r="O1490" s="55"/>
      <c r="P1490" s="55"/>
      <c r="Q1490" s="55"/>
      <c r="R1490" s="55"/>
      <c r="S1490" s="55"/>
      <c r="T1490" s="55"/>
      <c r="U1490" s="55"/>
      <c r="V1490" s="55"/>
      <c r="W1490" s="55"/>
      <c r="X1490" s="55"/>
      <c r="Y1490" s="55"/>
      <c r="Z1490" s="55"/>
      <c r="AA1490" s="55"/>
      <c r="AB1490" s="55"/>
      <c r="AC1490" s="55"/>
      <c r="AD1490" s="55"/>
      <c r="AE1490" s="55"/>
      <c r="AF1490" s="55"/>
      <c r="AG1490" s="55"/>
      <c r="AH1490" s="55"/>
      <c r="AI1490" s="55"/>
      <c r="AJ1490" s="55"/>
      <c r="AK1490" s="55"/>
      <c r="AL1490" s="55"/>
      <c r="AM1490" s="55"/>
      <c r="AN1490" s="55"/>
      <c r="AO1490" s="55"/>
      <c r="AP1490" s="55"/>
      <c r="AQ1490" s="55"/>
      <c r="AR1490" s="55"/>
      <c r="AS1490" s="55"/>
      <c r="AT1490" s="55"/>
      <c r="AU1490" s="55"/>
      <c r="AV1490" s="55"/>
      <c r="AW1490" s="55"/>
      <c r="AX1490" s="55"/>
      <c r="AY1490" s="55"/>
      <c r="AZ1490" s="55"/>
      <c r="BA1490" s="55"/>
      <c r="BB1490" s="55"/>
      <c r="BC1490" s="55"/>
      <c r="BD1490" s="55"/>
      <c r="BE1490" s="55"/>
      <c r="BF1490" s="55"/>
      <c r="BG1490" s="55"/>
      <c r="BH1490" s="55"/>
      <c r="BI1490" s="55"/>
      <c r="BJ1490" s="55"/>
      <c r="BK1490" s="55"/>
      <c r="BL1490" s="55"/>
      <c r="BM1490" s="55"/>
      <c r="BN1490" s="55"/>
      <c r="BO1490" s="55"/>
      <c r="BP1490" s="55"/>
      <c r="BQ1490" s="55"/>
      <c r="BR1490" s="55"/>
    </row>
    <row r="1491" spans="3:70" x14ac:dyDescent="0.4">
      <c r="C1491" s="55"/>
      <c r="D1491" s="55"/>
      <c r="E1491" s="55"/>
      <c r="F1491" s="55"/>
      <c r="G1491" s="55"/>
      <c r="H1491" s="55"/>
      <c r="I1491" s="55"/>
      <c r="J1491" s="55"/>
      <c r="K1491" s="55"/>
      <c r="L1491" s="55"/>
      <c r="M1491" s="55"/>
      <c r="N1491" s="55"/>
      <c r="O1491" s="55"/>
      <c r="P1491" s="55"/>
      <c r="Q1491" s="55"/>
      <c r="R1491" s="55"/>
      <c r="S1491" s="55"/>
      <c r="T1491" s="55"/>
      <c r="U1491" s="55"/>
      <c r="V1491" s="55"/>
      <c r="W1491" s="55"/>
      <c r="X1491" s="55"/>
      <c r="Y1491" s="55"/>
      <c r="Z1491" s="55"/>
      <c r="AA1491" s="55"/>
      <c r="AB1491" s="55"/>
      <c r="AC1491" s="55"/>
      <c r="AD1491" s="55"/>
      <c r="AE1491" s="55"/>
      <c r="AF1491" s="55"/>
      <c r="AG1491" s="55"/>
      <c r="AH1491" s="55"/>
      <c r="AI1491" s="55"/>
      <c r="AJ1491" s="55"/>
      <c r="AK1491" s="55"/>
      <c r="AL1491" s="55"/>
      <c r="AM1491" s="55"/>
      <c r="AN1491" s="55"/>
      <c r="AO1491" s="55"/>
      <c r="AP1491" s="55"/>
      <c r="AQ1491" s="55"/>
      <c r="AR1491" s="55"/>
      <c r="AS1491" s="55"/>
      <c r="AT1491" s="55"/>
      <c r="AU1491" s="55"/>
      <c r="AV1491" s="55"/>
      <c r="AW1491" s="55"/>
      <c r="AX1491" s="55"/>
      <c r="AY1491" s="55"/>
      <c r="AZ1491" s="55"/>
      <c r="BA1491" s="55"/>
      <c r="BB1491" s="55"/>
      <c r="BC1491" s="55"/>
      <c r="BD1491" s="55"/>
      <c r="BE1491" s="55"/>
      <c r="BF1491" s="55"/>
      <c r="BG1491" s="55"/>
      <c r="BH1491" s="55"/>
      <c r="BI1491" s="55"/>
      <c r="BJ1491" s="55"/>
      <c r="BK1491" s="55"/>
      <c r="BL1491" s="55"/>
      <c r="BM1491" s="55"/>
      <c r="BN1491" s="55"/>
      <c r="BO1491" s="55"/>
      <c r="BP1491" s="55"/>
      <c r="BQ1491" s="55"/>
      <c r="BR1491" s="55"/>
    </row>
    <row r="1492" spans="3:70" x14ac:dyDescent="0.4">
      <c r="C1492" s="55"/>
      <c r="D1492" s="55"/>
      <c r="E1492" s="55"/>
      <c r="F1492" s="55"/>
      <c r="G1492" s="55"/>
      <c r="H1492" s="55"/>
      <c r="I1492" s="55"/>
      <c r="J1492" s="55"/>
      <c r="K1492" s="55"/>
      <c r="L1492" s="55"/>
      <c r="M1492" s="55"/>
      <c r="N1492" s="55"/>
      <c r="O1492" s="55"/>
      <c r="P1492" s="55"/>
      <c r="Q1492" s="55"/>
      <c r="R1492" s="55"/>
      <c r="S1492" s="55"/>
      <c r="T1492" s="55"/>
      <c r="U1492" s="55"/>
      <c r="V1492" s="55"/>
      <c r="W1492" s="55"/>
      <c r="X1492" s="55"/>
      <c r="Y1492" s="55"/>
      <c r="Z1492" s="55"/>
      <c r="AA1492" s="55"/>
      <c r="AB1492" s="55"/>
      <c r="AC1492" s="55"/>
      <c r="AD1492" s="55"/>
      <c r="AE1492" s="55"/>
      <c r="AF1492" s="55"/>
      <c r="AG1492" s="55"/>
      <c r="AH1492" s="55"/>
      <c r="AI1492" s="55"/>
      <c r="AJ1492" s="55"/>
      <c r="AK1492" s="55"/>
      <c r="AL1492" s="55"/>
      <c r="AM1492" s="55"/>
      <c r="AN1492" s="55"/>
      <c r="AO1492" s="55"/>
      <c r="AP1492" s="55"/>
      <c r="AQ1492" s="55"/>
      <c r="AR1492" s="55"/>
      <c r="AS1492" s="55"/>
      <c r="AT1492" s="55"/>
      <c r="AU1492" s="55"/>
      <c r="AV1492" s="55"/>
      <c r="AW1492" s="55"/>
      <c r="AX1492" s="55"/>
      <c r="AY1492" s="55"/>
      <c r="AZ1492" s="55"/>
      <c r="BA1492" s="55"/>
      <c r="BB1492" s="55"/>
      <c r="BC1492" s="55"/>
      <c r="BD1492" s="55"/>
      <c r="BE1492" s="55"/>
      <c r="BF1492" s="55"/>
      <c r="BG1492" s="55"/>
      <c r="BH1492" s="55"/>
      <c r="BI1492" s="55"/>
      <c r="BJ1492" s="55"/>
      <c r="BK1492" s="55"/>
      <c r="BL1492" s="55"/>
      <c r="BM1492" s="55"/>
      <c r="BN1492" s="55"/>
      <c r="BO1492" s="55"/>
      <c r="BP1492" s="55"/>
      <c r="BQ1492" s="55"/>
      <c r="BR1492" s="55"/>
    </row>
    <row r="1493" spans="3:70" x14ac:dyDescent="0.4">
      <c r="C1493" s="55"/>
      <c r="D1493" s="55"/>
      <c r="E1493" s="55"/>
      <c r="F1493" s="55"/>
      <c r="G1493" s="55"/>
      <c r="H1493" s="55"/>
      <c r="I1493" s="55"/>
      <c r="J1493" s="55"/>
      <c r="K1493" s="55"/>
      <c r="L1493" s="55"/>
      <c r="M1493" s="55"/>
      <c r="N1493" s="55"/>
      <c r="O1493" s="55"/>
      <c r="P1493" s="55"/>
      <c r="Q1493" s="55"/>
      <c r="R1493" s="55"/>
      <c r="S1493" s="55"/>
      <c r="T1493" s="55"/>
      <c r="U1493" s="55"/>
      <c r="V1493" s="55"/>
      <c r="W1493" s="55"/>
      <c r="X1493" s="55"/>
      <c r="Y1493" s="55"/>
      <c r="Z1493" s="55"/>
      <c r="AA1493" s="55"/>
      <c r="AB1493" s="55"/>
      <c r="AC1493" s="55"/>
      <c r="AD1493" s="55"/>
      <c r="AE1493" s="55"/>
      <c r="AF1493" s="55"/>
      <c r="AG1493" s="55"/>
      <c r="AH1493" s="55"/>
      <c r="AI1493" s="55"/>
      <c r="AJ1493" s="55"/>
      <c r="AK1493" s="55"/>
      <c r="AL1493" s="55"/>
      <c r="AM1493" s="55"/>
      <c r="AN1493" s="55"/>
      <c r="AO1493" s="55"/>
      <c r="AP1493" s="55"/>
      <c r="AQ1493" s="55"/>
      <c r="AR1493" s="55"/>
      <c r="AS1493" s="55"/>
      <c r="AT1493" s="55"/>
      <c r="AU1493" s="55"/>
      <c r="AV1493" s="55"/>
      <c r="AW1493" s="55"/>
      <c r="AX1493" s="55"/>
      <c r="AY1493" s="55"/>
      <c r="AZ1493" s="55"/>
      <c r="BA1493" s="55"/>
      <c r="BB1493" s="55"/>
      <c r="BC1493" s="55"/>
      <c r="BD1493" s="55"/>
      <c r="BE1493" s="55"/>
      <c r="BF1493" s="55"/>
      <c r="BG1493" s="55"/>
      <c r="BH1493" s="55"/>
      <c r="BI1493" s="55"/>
      <c r="BJ1493" s="55"/>
      <c r="BK1493" s="55"/>
      <c r="BL1493" s="55"/>
      <c r="BM1493" s="55"/>
      <c r="BN1493" s="55"/>
      <c r="BO1493" s="55"/>
      <c r="BP1493" s="55"/>
      <c r="BQ1493" s="55"/>
      <c r="BR1493" s="55"/>
    </row>
    <row r="1494" spans="3:70" x14ac:dyDescent="0.4">
      <c r="C1494" s="55"/>
      <c r="D1494" s="55"/>
      <c r="E1494" s="55"/>
      <c r="F1494" s="55"/>
      <c r="G1494" s="55"/>
      <c r="H1494" s="55"/>
      <c r="I1494" s="55"/>
      <c r="J1494" s="55"/>
      <c r="K1494" s="55"/>
      <c r="L1494" s="55"/>
      <c r="M1494" s="55"/>
      <c r="N1494" s="55"/>
      <c r="O1494" s="55"/>
      <c r="P1494" s="55"/>
      <c r="Q1494" s="55"/>
      <c r="R1494" s="55"/>
      <c r="S1494" s="55"/>
      <c r="T1494" s="55"/>
      <c r="U1494" s="55"/>
      <c r="V1494" s="55"/>
      <c r="W1494" s="55"/>
      <c r="X1494" s="55"/>
      <c r="Y1494" s="55"/>
      <c r="Z1494" s="55"/>
      <c r="AA1494" s="55"/>
      <c r="AB1494" s="55"/>
      <c r="AC1494" s="55"/>
      <c r="AD1494" s="55"/>
      <c r="AE1494" s="55"/>
      <c r="AF1494" s="55"/>
      <c r="AG1494" s="55"/>
      <c r="AH1494" s="55"/>
      <c r="AI1494" s="55"/>
      <c r="AJ1494" s="55"/>
      <c r="AK1494" s="55"/>
      <c r="AL1494" s="55"/>
      <c r="AM1494" s="55"/>
      <c r="AN1494" s="55"/>
      <c r="AO1494" s="55"/>
      <c r="AP1494" s="55"/>
      <c r="AQ1494" s="55"/>
      <c r="AR1494" s="55"/>
      <c r="AS1494" s="55"/>
      <c r="AT1494" s="55"/>
      <c r="AU1494" s="55"/>
      <c r="AV1494" s="55"/>
      <c r="AW1494" s="55"/>
      <c r="AX1494" s="55"/>
      <c r="AY1494" s="55"/>
      <c r="AZ1494" s="55"/>
      <c r="BA1494" s="55"/>
      <c r="BB1494" s="55"/>
      <c r="BC1494" s="55"/>
      <c r="BD1494" s="55"/>
      <c r="BE1494" s="55"/>
      <c r="BF1494" s="55"/>
      <c r="BG1494" s="55"/>
      <c r="BH1494" s="55"/>
      <c r="BI1494" s="55"/>
      <c r="BJ1494" s="55"/>
      <c r="BK1494" s="55"/>
      <c r="BL1494" s="55"/>
      <c r="BM1494" s="55"/>
      <c r="BN1494" s="55"/>
      <c r="BO1494" s="55"/>
      <c r="BP1494" s="55"/>
      <c r="BQ1494" s="55"/>
      <c r="BR1494" s="55"/>
    </row>
    <row r="1495" spans="3:70" x14ac:dyDescent="0.4">
      <c r="C1495" s="55"/>
      <c r="D1495" s="55"/>
      <c r="E1495" s="55"/>
      <c r="F1495" s="55"/>
      <c r="G1495" s="55"/>
      <c r="H1495" s="55"/>
      <c r="I1495" s="55"/>
      <c r="J1495" s="55"/>
      <c r="K1495" s="55"/>
      <c r="L1495" s="55"/>
      <c r="M1495" s="55"/>
      <c r="N1495" s="55"/>
      <c r="O1495" s="55"/>
      <c r="P1495" s="55"/>
      <c r="Q1495" s="55"/>
      <c r="R1495" s="55"/>
      <c r="S1495" s="55"/>
      <c r="T1495" s="55"/>
      <c r="U1495" s="55"/>
      <c r="V1495" s="55"/>
      <c r="W1495" s="55"/>
      <c r="X1495" s="55"/>
      <c r="Y1495" s="55"/>
      <c r="Z1495" s="55"/>
      <c r="AA1495" s="55"/>
      <c r="AB1495" s="55"/>
      <c r="AC1495" s="55"/>
      <c r="AD1495" s="55"/>
      <c r="AE1495" s="55"/>
      <c r="AF1495" s="55"/>
      <c r="AG1495" s="55"/>
      <c r="AH1495" s="55"/>
      <c r="AI1495" s="55"/>
      <c r="AJ1495" s="55"/>
      <c r="AK1495" s="55"/>
      <c r="AL1495" s="55"/>
      <c r="AM1495" s="55"/>
      <c r="AN1495" s="55"/>
      <c r="AO1495" s="55"/>
      <c r="AP1495" s="55"/>
      <c r="AQ1495" s="55"/>
      <c r="AR1495" s="55"/>
      <c r="AS1495" s="55"/>
      <c r="AT1495" s="55"/>
      <c r="AU1495" s="55"/>
      <c r="AV1495" s="55"/>
      <c r="AW1495" s="55"/>
      <c r="AX1495" s="55"/>
      <c r="AY1495" s="55"/>
      <c r="AZ1495" s="55"/>
      <c r="BA1495" s="55"/>
      <c r="BB1495" s="55"/>
      <c r="BC1495" s="55"/>
      <c r="BD1495" s="55"/>
      <c r="BE1495" s="55"/>
      <c r="BF1495" s="55"/>
      <c r="BG1495" s="55"/>
      <c r="BH1495" s="55"/>
      <c r="BI1495" s="55"/>
      <c r="BJ1495" s="55"/>
      <c r="BK1495" s="55"/>
      <c r="BL1495" s="55"/>
      <c r="BM1495" s="55"/>
      <c r="BN1495" s="55"/>
      <c r="BO1495" s="55"/>
      <c r="BP1495" s="55"/>
      <c r="BQ1495" s="55"/>
      <c r="BR1495" s="55"/>
    </row>
    <row r="1496" spans="3:70" x14ac:dyDescent="0.4">
      <c r="C1496" s="55"/>
      <c r="D1496" s="55"/>
      <c r="E1496" s="55"/>
      <c r="F1496" s="55"/>
      <c r="G1496" s="55"/>
      <c r="H1496" s="55"/>
      <c r="I1496" s="55"/>
      <c r="J1496" s="55"/>
      <c r="K1496" s="55"/>
      <c r="L1496" s="55"/>
      <c r="M1496" s="55"/>
      <c r="N1496" s="55"/>
      <c r="O1496" s="55"/>
      <c r="P1496" s="55"/>
      <c r="Q1496" s="55"/>
      <c r="R1496" s="55"/>
      <c r="S1496" s="55"/>
      <c r="T1496" s="55"/>
      <c r="U1496" s="55"/>
      <c r="V1496" s="55"/>
      <c r="W1496" s="55"/>
      <c r="X1496" s="55"/>
      <c r="Y1496" s="55"/>
      <c r="Z1496" s="55"/>
      <c r="AA1496" s="55"/>
      <c r="AB1496" s="55"/>
      <c r="AC1496" s="55"/>
      <c r="AD1496" s="55"/>
      <c r="AE1496" s="55"/>
      <c r="AF1496" s="55"/>
      <c r="AG1496" s="55"/>
      <c r="AH1496" s="55"/>
      <c r="AI1496" s="55"/>
      <c r="AJ1496" s="55"/>
      <c r="AK1496" s="55"/>
      <c r="AL1496" s="55"/>
      <c r="AM1496" s="55"/>
      <c r="AN1496" s="55"/>
      <c r="AO1496" s="55"/>
      <c r="AP1496" s="55"/>
      <c r="AQ1496" s="55"/>
      <c r="AR1496" s="55"/>
      <c r="AS1496" s="55"/>
      <c r="AT1496" s="55"/>
      <c r="AU1496" s="55"/>
      <c r="AV1496" s="55"/>
      <c r="AW1496" s="55"/>
      <c r="AX1496" s="55"/>
      <c r="AY1496" s="55"/>
      <c r="AZ1496" s="55"/>
      <c r="BA1496" s="55"/>
      <c r="BB1496" s="55"/>
      <c r="BC1496" s="55"/>
      <c r="BD1496" s="55"/>
      <c r="BE1496" s="55"/>
      <c r="BF1496" s="55"/>
      <c r="BG1496" s="55"/>
      <c r="BH1496" s="55"/>
      <c r="BI1496" s="55"/>
      <c r="BJ1496" s="55"/>
      <c r="BK1496" s="55"/>
      <c r="BL1496" s="55"/>
      <c r="BM1496" s="55"/>
      <c r="BN1496" s="55"/>
      <c r="BO1496" s="55"/>
      <c r="BP1496" s="55"/>
      <c r="BQ1496" s="55"/>
      <c r="BR1496" s="55"/>
    </row>
    <row r="1497" spans="3:70" x14ac:dyDescent="0.4">
      <c r="C1497" s="55"/>
      <c r="D1497" s="55"/>
      <c r="E1497" s="55"/>
      <c r="F1497" s="55"/>
      <c r="G1497" s="55"/>
      <c r="H1497" s="55"/>
      <c r="I1497" s="55"/>
      <c r="J1497" s="55"/>
      <c r="K1497" s="55"/>
      <c r="L1497" s="55"/>
      <c r="M1497" s="55"/>
      <c r="N1497" s="55"/>
      <c r="O1497" s="55"/>
      <c r="P1497" s="55"/>
      <c r="Q1497" s="55"/>
      <c r="R1497" s="55"/>
      <c r="S1497" s="55"/>
      <c r="T1497" s="55"/>
      <c r="U1497" s="55"/>
      <c r="V1497" s="55"/>
      <c r="W1497" s="55"/>
      <c r="X1497" s="55"/>
      <c r="Y1497" s="55"/>
      <c r="Z1497" s="55"/>
      <c r="AA1497" s="55"/>
      <c r="AB1497" s="55"/>
      <c r="AC1497" s="55"/>
      <c r="AD1497" s="55"/>
      <c r="AE1497" s="55"/>
      <c r="AF1497" s="55"/>
      <c r="AG1497" s="55"/>
      <c r="AH1497" s="55"/>
      <c r="AI1497" s="55"/>
      <c r="AJ1497" s="55"/>
      <c r="AK1497" s="55"/>
      <c r="AL1497" s="55"/>
      <c r="AM1497" s="55"/>
      <c r="AN1497" s="55"/>
      <c r="AO1497" s="55"/>
      <c r="AP1497" s="55"/>
      <c r="AQ1497" s="55"/>
      <c r="AR1497" s="55"/>
      <c r="AS1497" s="55"/>
      <c r="AT1497" s="55"/>
      <c r="AU1497" s="55"/>
      <c r="AV1497" s="55"/>
      <c r="AW1497" s="55"/>
      <c r="AX1497" s="55"/>
      <c r="AY1497" s="55"/>
      <c r="AZ1497" s="55"/>
      <c r="BA1497" s="55"/>
      <c r="BB1497" s="55"/>
      <c r="BC1497" s="55"/>
      <c r="BD1497" s="55"/>
      <c r="BE1497" s="55"/>
      <c r="BF1497" s="55"/>
      <c r="BG1497" s="55"/>
      <c r="BH1497" s="55"/>
      <c r="BI1497" s="55"/>
      <c r="BJ1497" s="55"/>
      <c r="BK1497" s="55"/>
      <c r="BL1497" s="55"/>
      <c r="BM1497" s="55"/>
      <c r="BN1497" s="55"/>
      <c r="BO1497" s="55"/>
      <c r="BP1497" s="55"/>
      <c r="BQ1497" s="55"/>
      <c r="BR1497" s="55"/>
    </row>
    <row r="1498" spans="3:70" x14ac:dyDescent="0.4">
      <c r="C1498" s="55"/>
      <c r="D1498" s="55"/>
      <c r="E1498" s="55"/>
      <c r="F1498" s="55"/>
      <c r="G1498" s="55"/>
      <c r="H1498" s="55"/>
      <c r="I1498" s="55"/>
      <c r="J1498" s="55"/>
      <c r="K1498" s="55"/>
      <c r="L1498" s="55"/>
      <c r="M1498" s="55"/>
      <c r="N1498" s="55"/>
      <c r="O1498" s="55"/>
      <c r="P1498" s="55"/>
      <c r="Q1498" s="55"/>
      <c r="R1498" s="55"/>
      <c r="S1498" s="55"/>
      <c r="T1498" s="55"/>
      <c r="U1498" s="55"/>
      <c r="V1498" s="55"/>
      <c r="W1498" s="55"/>
      <c r="X1498" s="55"/>
      <c r="Y1498" s="55"/>
      <c r="Z1498" s="55"/>
      <c r="AA1498" s="55"/>
      <c r="AB1498" s="55"/>
      <c r="AC1498" s="55"/>
      <c r="AD1498" s="55"/>
      <c r="AE1498" s="55"/>
      <c r="AF1498" s="55"/>
      <c r="AG1498" s="55"/>
      <c r="AH1498" s="55"/>
      <c r="AI1498" s="55"/>
      <c r="AJ1498" s="55"/>
      <c r="AK1498" s="55"/>
      <c r="AL1498" s="55"/>
      <c r="AM1498" s="55"/>
      <c r="AN1498" s="55"/>
      <c r="AO1498" s="55"/>
      <c r="AP1498" s="55"/>
      <c r="AQ1498" s="55"/>
      <c r="AR1498" s="55"/>
      <c r="AS1498" s="55"/>
      <c r="AT1498" s="55"/>
      <c r="AU1498" s="55"/>
      <c r="AV1498" s="55"/>
      <c r="AW1498" s="55"/>
      <c r="AX1498" s="55"/>
      <c r="AY1498" s="55"/>
      <c r="AZ1498" s="55"/>
      <c r="BA1498" s="55"/>
      <c r="BB1498" s="55"/>
      <c r="BC1498" s="55"/>
      <c r="BD1498" s="55"/>
      <c r="BE1498" s="55"/>
      <c r="BF1498" s="55"/>
      <c r="BG1498" s="55"/>
      <c r="BH1498" s="55"/>
      <c r="BI1498" s="55"/>
      <c r="BJ1498" s="55"/>
      <c r="BK1498" s="55"/>
      <c r="BL1498" s="55"/>
      <c r="BM1498" s="55"/>
      <c r="BN1498" s="55"/>
      <c r="BO1498" s="55"/>
      <c r="BP1498" s="55"/>
      <c r="BQ1498" s="55"/>
      <c r="BR1498" s="55"/>
    </row>
    <row r="1499" spans="3:70" x14ac:dyDescent="0.4">
      <c r="C1499" s="55"/>
      <c r="D1499" s="55"/>
      <c r="E1499" s="55"/>
      <c r="F1499" s="55"/>
      <c r="G1499" s="55"/>
      <c r="H1499" s="55"/>
      <c r="I1499" s="55"/>
      <c r="J1499" s="55"/>
      <c r="K1499" s="55"/>
      <c r="L1499" s="55"/>
      <c r="M1499" s="55"/>
      <c r="N1499" s="55"/>
      <c r="O1499" s="55"/>
      <c r="P1499" s="55"/>
      <c r="Q1499" s="55"/>
      <c r="R1499" s="55"/>
      <c r="S1499" s="55"/>
      <c r="T1499" s="55"/>
      <c r="U1499" s="55"/>
      <c r="V1499" s="55"/>
      <c r="W1499" s="55"/>
      <c r="X1499" s="55"/>
      <c r="Y1499" s="55"/>
      <c r="Z1499" s="55"/>
      <c r="AA1499" s="55"/>
      <c r="AB1499" s="55"/>
      <c r="AC1499" s="55"/>
      <c r="AD1499" s="55"/>
      <c r="AE1499" s="55"/>
      <c r="AF1499" s="55"/>
      <c r="AG1499" s="55"/>
      <c r="AH1499" s="55"/>
      <c r="AI1499" s="55"/>
      <c r="AJ1499" s="55"/>
      <c r="AK1499" s="55"/>
      <c r="AL1499" s="55"/>
      <c r="AM1499" s="55"/>
      <c r="AN1499" s="55"/>
      <c r="AO1499" s="55"/>
      <c r="AP1499" s="55"/>
      <c r="AQ1499" s="55"/>
      <c r="AR1499" s="55"/>
      <c r="AS1499" s="55"/>
      <c r="AT1499" s="55"/>
      <c r="AU1499" s="55"/>
      <c r="AV1499" s="55"/>
      <c r="AW1499" s="55"/>
      <c r="AX1499" s="55"/>
      <c r="AY1499" s="55"/>
      <c r="AZ1499" s="55"/>
      <c r="BA1499" s="55"/>
      <c r="BB1499" s="55"/>
      <c r="BC1499" s="55"/>
      <c r="BD1499" s="55"/>
      <c r="BE1499" s="55"/>
      <c r="BF1499" s="55"/>
      <c r="BG1499" s="55"/>
      <c r="BH1499" s="55"/>
      <c r="BI1499" s="55"/>
      <c r="BJ1499" s="55"/>
      <c r="BK1499" s="55"/>
      <c r="BL1499" s="55"/>
      <c r="BM1499" s="55"/>
      <c r="BN1499" s="55"/>
      <c r="BO1499" s="55"/>
      <c r="BP1499" s="55"/>
      <c r="BQ1499" s="55"/>
      <c r="BR1499" s="55"/>
    </row>
    <row r="1500" spans="3:70" x14ac:dyDescent="0.4">
      <c r="C1500" s="55"/>
      <c r="D1500" s="55"/>
      <c r="E1500" s="55"/>
      <c r="F1500" s="55"/>
      <c r="G1500" s="55"/>
      <c r="H1500" s="55"/>
      <c r="I1500" s="55"/>
      <c r="J1500" s="55"/>
      <c r="K1500" s="55"/>
      <c r="L1500" s="55"/>
      <c r="M1500" s="55"/>
      <c r="N1500" s="55"/>
      <c r="O1500" s="55"/>
      <c r="P1500" s="55"/>
      <c r="Q1500" s="55"/>
      <c r="R1500" s="55"/>
      <c r="S1500" s="55"/>
      <c r="T1500" s="55"/>
      <c r="U1500" s="55"/>
      <c r="V1500" s="55"/>
      <c r="W1500" s="55"/>
      <c r="X1500" s="55"/>
      <c r="Y1500" s="55"/>
      <c r="Z1500" s="55"/>
      <c r="AA1500" s="55"/>
      <c r="AB1500" s="55"/>
      <c r="AC1500" s="55"/>
      <c r="AD1500" s="55"/>
      <c r="AE1500" s="55"/>
      <c r="AF1500" s="55"/>
      <c r="AG1500" s="55"/>
      <c r="AH1500" s="55"/>
      <c r="AI1500" s="55"/>
      <c r="AJ1500" s="55"/>
      <c r="AK1500" s="55"/>
      <c r="AL1500" s="55"/>
      <c r="AM1500" s="55"/>
      <c r="AN1500" s="55"/>
      <c r="AO1500" s="55"/>
      <c r="AP1500" s="55"/>
      <c r="AQ1500" s="55"/>
      <c r="AR1500" s="55"/>
      <c r="AS1500" s="55"/>
      <c r="AT1500" s="55"/>
      <c r="AU1500" s="55"/>
      <c r="AV1500" s="55"/>
      <c r="AW1500" s="55"/>
      <c r="AX1500" s="55"/>
      <c r="AY1500" s="55"/>
      <c r="AZ1500" s="55"/>
      <c r="BA1500" s="55"/>
      <c r="BB1500" s="55"/>
      <c r="BC1500" s="55"/>
      <c r="BD1500" s="55"/>
      <c r="BE1500" s="55"/>
      <c r="BF1500" s="55"/>
      <c r="BG1500" s="55"/>
      <c r="BH1500" s="55"/>
      <c r="BI1500" s="55"/>
      <c r="BJ1500" s="55"/>
      <c r="BK1500" s="55"/>
      <c r="BL1500" s="55"/>
      <c r="BM1500" s="55"/>
      <c r="BN1500" s="55"/>
      <c r="BO1500" s="55"/>
      <c r="BP1500" s="55"/>
      <c r="BQ1500" s="55"/>
      <c r="BR1500" s="55"/>
    </row>
    <row r="1501" spans="3:70" x14ac:dyDescent="0.4">
      <c r="C1501" s="55"/>
      <c r="D1501" s="55"/>
      <c r="E1501" s="55"/>
      <c r="F1501" s="55"/>
      <c r="G1501" s="55"/>
      <c r="H1501" s="55"/>
      <c r="I1501" s="55"/>
      <c r="J1501" s="55"/>
      <c r="K1501" s="55"/>
      <c r="L1501" s="55"/>
      <c r="M1501" s="55"/>
      <c r="N1501" s="55"/>
      <c r="O1501" s="55"/>
      <c r="P1501" s="55"/>
      <c r="Q1501" s="55"/>
      <c r="R1501" s="55"/>
      <c r="S1501" s="55"/>
      <c r="T1501" s="55"/>
      <c r="U1501" s="55"/>
      <c r="V1501" s="55"/>
      <c r="W1501" s="55"/>
      <c r="X1501" s="55"/>
      <c r="Y1501" s="55"/>
      <c r="Z1501" s="55"/>
      <c r="AA1501" s="55"/>
      <c r="AB1501" s="55"/>
      <c r="AC1501" s="55"/>
      <c r="AD1501" s="55"/>
      <c r="AE1501" s="55"/>
      <c r="AF1501" s="55"/>
      <c r="AG1501" s="55"/>
      <c r="AH1501" s="55"/>
      <c r="AI1501" s="55"/>
      <c r="AJ1501" s="55"/>
      <c r="AK1501" s="55"/>
      <c r="AL1501" s="55"/>
      <c r="AM1501" s="55"/>
      <c r="AN1501" s="55"/>
      <c r="AO1501" s="55"/>
      <c r="AP1501" s="55"/>
      <c r="AQ1501" s="55"/>
      <c r="AR1501" s="55"/>
      <c r="AS1501" s="55"/>
      <c r="AT1501" s="55"/>
      <c r="AU1501" s="55"/>
      <c r="AV1501" s="55"/>
      <c r="AW1501" s="55"/>
      <c r="AX1501" s="55"/>
      <c r="AY1501" s="55"/>
      <c r="AZ1501" s="55"/>
      <c r="BA1501" s="55"/>
      <c r="BB1501" s="55"/>
      <c r="BC1501" s="55"/>
      <c r="BD1501" s="55"/>
      <c r="BE1501" s="55"/>
      <c r="BF1501" s="55"/>
      <c r="BG1501" s="55"/>
      <c r="BH1501" s="55"/>
      <c r="BI1501" s="55"/>
      <c r="BJ1501" s="55"/>
      <c r="BK1501" s="55"/>
      <c r="BL1501" s="55"/>
      <c r="BM1501" s="55"/>
      <c r="BN1501" s="55"/>
      <c r="BO1501" s="55"/>
      <c r="BP1501" s="55"/>
      <c r="BQ1501" s="55"/>
      <c r="BR1501" s="55"/>
    </row>
    <row r="1502" spans="3:70" x14ac:dyDescent="0.4">
      <c r="C1502" s="55"/>
      <c r="D1502" s="55"/>
      <c r="E1502" s="55"/>
      <c r="F1502" s="55"/>
      <c r="G1502" s="55"/>
      <c r="H1502" s="55"/>
      <c r="I1502" s="55"/>
      <c r="J1502" s="55"/>
      <c r="K1502" s="55"/>
      <c r="L1502" s="55"/>
      <c r="M1502" s="55"/>
      <c r="N1502" s="55"/>
      <c r="O1502" s="55"/>
      <c r="P1502" s="55"/>
      <c r="Q1502" s="55"/>
      <c r="R1502" s="55"/>
      <c r="S1502" s="55"/>
      <c r="T1502" s="55"/>
      <c r="U1502" s="55"/>
      <c r="V1502" s="55"/>
      <c r="W1502" s="55"/>
      <c r="X1502" s="55"/>
      <c r="Y1502" s="55"/>
      <c r="Z1502" s="55"/>
      <c r="AA1502" s="55"/>
      <c r="AB1502" s="55"/>
      <c r="AC1502" s="55"/>
      <c r="AD1502" s="55"/>
      <c r="AE1502" s="55"/>
      <c r="AF1502" s="55"/>
      <c r="AG1502" s="55"/>
      <c r="AH1502" s="55"/>
      <c r="AI1502" s="55"/>
      <c r="AJ1502" s="55"/>
      <c r="AK1502" s="55"/>
      <c r="AL1502" s="55"/>
      <c r="AM1502" s="55"/>
      <c r="AN1502" s="55"/>
      <c r="AO1502" s="55"/>
      <c r="AP1502" s="55"/>
      <c r="AQ1502" s="55"/>
      <c r="AR1502" s="55"/>
      <c r="AS1502" s="55"/>
      <c r="AT1502" s="55"/>
      <c r="AU1502" s="55"/>
      <c r="AV1502" s="55"/>
      <c r="AW1502" s="55"/>
      <c r="AX1502" s="55"/>
      <c r="AY1502" s="55"/>
      <c r="AZ1502" s="55"/>
      <c r="BA1502" s="55"/>
      <c r="BB1502" s="55"/>
      <c r="BC1502" s="55"/>
      <c r="BD1502" s="55"/>
      <c r="BE1502" s="55"/>
      <c r="BF1502" s="55"/>
      <c r="BG1502" s="55"/>
      <c r="BH1502" s="55"/>
      <c r="BI1502" s="55"/>
      <c r="BJ1502" s="55"/>
      <c r="BK1502" s="55"/>
      <c r="BL1502" s="55"/>
      <c r="BM1502" s="55"/>
      <c r="BN1502" s="55"/>
      <c r="BO1502" s="55"/>
      <c r="BP1502" s="55"/>
      <c r="BQ1502" s="55"/>
      <c r="BR1502" s="55"/>
    </row>
    <row r="1503" spans="3:70" x14ac:dyDescent="0.4">
      <c r="C1503" s="55"/>
      <c r="D1503" s="55"/>
      <c r="E1503" s="55"/>
      <c r="F1503" s="55"/>
      <c r="G1503" s="55"/>
      <c r="H1503" s="55"/>
      <c r="I1503" s="55"/>
      <c r="J1503" s="55"/>
      <c r="K1503" s="55"/>
      <c r="L1503" s="55"/>
      <c r="M1503" s="55"/>
      <c r="N1503" s="55"/>
      <c r="O1503" s="55"/>
      <c r="P1503" s="55"/>
      <c r="Q1503" s="55"/>
      <c r="R1503" s="55"/>
      <c r="S1503" s="55"/>
      <c r="T1503" s="55"/>
      <c r="U1503" s="55"/>
      <c r="V1503" s="55"/>
      <c r="W1503" s="55"/>
      <c r="X1503" s="55"/>
      <c r="Y1503" s="55"/>
      <c r="Z1503" s="55"/>
      <c r="AA1503" s="55"/>
      <c r="AB1503" s="55"/>
      <c r="AC1503" s="55"/>
      <c r="AD1503" s="55"/>
      <c r="AE1503" s="55"/>
      <c r="AF1503" s="55"/>
      <c r="AG1503" s="55"/>
      <c r="AH1503" s="55"/>
      <c r="AI1503" s="55"/>
      <c r="AJ1503" s="55"/>
      <c r="AK1503" s="55"/>
      <c r="AL1503" s="55"/>
      <c r="AM1503" s="55"/>
      <c r="AN1503" s="55"/>
      <c r="AO1503" s="55"/>
      <c r="AP1503" s="55"/>
      <c r="AQ1503" s="55"/>
      <c r="AR1503" s="55"/>
      <c r="AS1503" s="55"/>
      <c r="AT1503" s="55"/>
      <c r="AU1503" s="55"/>
      <c r="AV1503" s="55"/>
      <c r="AW1503" s="55"/>
      <c r="AX1503" s="55"/>
      <c r="AY1503" s="55"/>
      <c r="AZ1503" s="55"/>
      <c r="BA1503" s="55"/>
      <c r="BB1503" s="55"/>
      <c r="BC1503" s="55"/>
      <c r="BD1503" s="55"/>
      <c r="BE1503" s="55"/>
      <c r="BF1503" s="55"/>
      <c r="BG1503" s="55"/>
      <c r="BH1503" s="55"/>
      <c r="BI1503" s="55"/>
      <c r="BJ1503" s="55"/>
      <c r="BK1503" s="55"/>
      <c r="BL1503" s="55"/>
      <c r="BM1503" s="55"/>
      <c r="BN1503" s="55"/>
      <c r="BO1503" s="55"/>
      <c r="BP1503" s="55"/>
      <c r="BQ1503" s="55"/>
      <c r="BR1503" s="55"/>
    </row>
    <row r="1504" spans="3:70" x14ac:dyDescent="0.4">
      <c r="C1504" s="55"/>
      <c r="D1504" s="55"/>
      <c r="E1504" s="55"/>
      <c r="F1504" s="55"/>
      <c r="G1504" s="55"/>
      <c r="H1504" s="55"/>
      <c r="I1504" s="55"/>
      <c r="J1504" s="55"/>
      <c r="K1504" s="55"/>
      <c r="L1504" s="55"/>
      <c r="M1504" s="55"/>
      <c r="N1504" s="55"/>
      <c r="O1504" s="55"/>
      <c r="P1504" s="55"/>
      <c r="Q1504" s="55"/>
      <c r="R1504" s="55"/>
      <c r="S1504" s="55"/>
      <c r="T1504" s="55"/>
      <c r="U1504" s="55"/>
      <c r="V1504" s="55"/>
      <c r="W1504" s="55"/>
      <c r="X1504" s="55"/>
      <c r="Y1504" s="55"/>
      <c r="Z1504" s="55"/>
      <c r="AA1504" s="55"/>
      <c r="AB1504" s="55"/>
      <c r="AC1504" s="55"/>
      <c r="AD1504" s="55"/>
      <c r="AE1504" s="55"/>
      <c r="AF1504" s="55"/>
      <c r="AG1504" s="55"/>
      <c r="AH1504" s="55"/>
      <c r="AI1504" s="55"/>
      <c r="AJ1504" s="55"/>
      <c r="AK1504" s="55"/>
      <c r="AL1504" s="55"/>
      <c r="AM1504" s="55"/>
      <c r="AN1504" s="55"/>
      <c r="AO1504" s="55"/>
      <c r="AP1504" s="55"/>
      <c r="AQ1504" s="55"/>
      <c r="AR1504" s="55"/>
      <c r="AS1504" s="55"/>
      <c r="AT1504" s="55"/>
      <c r="AU1504" s="55"/>
      <c r="AV1504" s="55"/>
      <c r="AW1504" s="55"/>
      <c r="AX1504" s="55"/>
      <c r="AY1504" s="55"/>
      <c r="AZ1504" s="55"/>
      <c r="BA1504" s="55"/>
      <c r="BB1504" s="55"/>
      <c r="BC1504" s="55"/>
      <c r="BD1504" s="55"/>
      <c r="BE1504" s="55"/>
      <c r="BF1504" s="55"/>
      <c r="BG1504" s="55"/>
      <c r="BH1504" s="55"/>
      <c r="BI1504" s="55"/>
      <c r="BJ1504" s="55"/>
      <c r="BK1504" s="55"/>
      <c r="BL1504" s="55"/>
      <c r="BM1504" s="55"/>
      <c r="BN1504" s="55"/>
      <c r="BO1504" s="55"/>
      <c r="BP1504" s="55"/>
      <c r="BQ1504" s="55"/>
      <c r="BR1504" s="55"/>
    </row>
    <row r="1505" spans="3:70" x14ac:dyDescent="0.4">
      <c r="C1505" s="55"/>
      <c r="D1505" s="55"/>
      <c r="E1505" s="55"/>
      <c r="F1505" s="55"/>
      <c r="G1505" s="55"/>
      <c r="H1505" s="55"/>
      <c r="I1505" s="55"/>
      <c r="J1505" s="55"/>
      <c r="K1505" s="55"/>
      <c r="L1505" s="55"/>
      <c r="M1505" s="55"/>
      <c r="N1505" s="55"/>
      <c r="O1505" s="55"/>
      <c r="P1505" s="55"/>
      <c r="Q1505" s="55"/>
      <c r="R1505" s="55"/>
      <c r="S1505" s="55"/>
      <c r="T1505" s="55"/>
      <c r="U1505" s="55"/>
      <c r="V1505" s="55"/>
      <c r="W1505" s="55"/>
      <c r="X1505" s="55"/>
      <c r="Y1505" s="55"/>
      <c r="Z1505" s="55"/>
      <c r="AA1505" s="55"/>
      <c r="AB1505" s="55"/>
      <c r="AC1505" s="55"/>
      <c r="AD1505" s="55"/>
      <c r="AE1505" s="55"/>
      <c r="AF1505" s="55"/>
      <c r="AG1505" s="55"/>
      <c r="AH1505" s="55"/>
      <c r="AI1505" s="55"/>
      <c r="AJ1505" s="55"/>
      <c r="AK1505" s="55"/>
      <c r="AL1505" s="55"/>
      <c r="AM1505" s="55"/>
      <c r="AN1505" s="55"/>
      <c r="AO1505" s="55"/>
      <c r="AP1505" s="55"/>
      <c r="AQ1505" s="55"/>
      <c r="AR1505" s="55"/>
      <c r="AS1505" s="55"/>
      <c r="AT1505" s="55"/>
      <c r="AU1505" s="55"/>
      <c r="AV1505" s="55"/>
      <c r="AW1505" s="55"/>
      <c r="AX1505" s="55"/>
      <c r="AY1505" s="55"/>
      <c r="AZ1505" s="55"/>
      <c r="BA1505" s="55"/>
      <c r="BB1505" s="55"/>
      <c r="BC1505" s="55"/>
      <c r="BD1505" s="55"/>
      <c r="BE1505" s="55"/>
      <c r="BF1505" s="55"/>
      <c r="BG1505" s="55"/>
      <c r="BH1505" s="55"/>
      <c r="BI1505" s="55"/>
      <c r="BJ1505" s="55"/>
      <c r="BK1505" s="55"/>
      <c r="BL1505" s="55"/>
      <c r="BM1505" s="55"/>
      <c r="BN1505" s="55"/>
      <c r="BO1505" s="55"/>
      <c r="BP1505" s="55"/>
      <c r="BQ1505" s="55"/>
      <c r="BR1505" s="55"/>
    </row>
    <row r="1506" spans="3:70" x14ac:dyDescent="0.4">
      <c r="C1506" s="55"/>
      <c r="D1506" s="55"/>
      <c r="E1506" s="55"/>
      <c r="F1506" s="55"/>
      <c r="G1506" s="55"/>
      <c r="H1506" s="55"/>
      <c r="I1506" s="55"/>
      <c r="J1506" s="55"/>
      <c r="K1506" s="55"/>
      <c r="L1506" s="55"/>
      <c r="M1506" s="55"/>
      <c r="N1506" s="55"/>
      <c r="O1506" s="55"/>
      <c r="P1506" s="55"/>
      <c r="Q1506" s="55"/>
      <c r="R1506" s="55"/>
      <c r="S1506" s="55"/>
      <c r="T1506" s="55"/>
      <c r="U1506" s="55"/>
      <c r="V1506" s="55"/>
      <c r="W1506" s="55"/>
      <c r="X1506" s="55"/>
      <c r="Y1506" s="55"/>
      <c r="Z1506" s="55"/>
      <c r="AA1506" s="55"/>
      <c r="AB1506" s="55"/>
      <c r="AC1506" s="55"/>
      <c r="AD1506" s="55"/>
      <c r="AE1506" s="55"/>
      <c r="AF1506" s="55"/>
      <c r="AG1506" s="55"/>
      <c r="AH1506" s="55"/>
      <c r="AI1506" s="55"/>
      <c r="AJ1506" s="55"/>
      <c r="AK1506" s="55"/>
      <c r="AL1506" s="55"/>
      <c r="AM1506" s="55"/>
      <c r="AN1506" s="55"/>
      <c r="AO1506" s="55"/>
      <c r="AP1506" s="55"/>
      <c r="AQ1506" s="55"/>
      <c r="AR1506" s="55"/>
      <c r="AS1506" s="55"/>
      <c r="AT1506" s="55"/>
      <c r="AU1506" s="55"/>
      <c r="AV1506" s="55"/>
      <c r="AW1506" s="55"/>
      <c r="AX1506" s="55"/>
      <c r="AY1506" s="55"/>
      <c r="AZ1506" s="55"/>
      <c r="BA1506" s="55"/>
      <c r="BB1506" s="55"/>
      <c r="BC1506" s="55"/>
      <c r="BD1506" s="55"/>
      <c r="BE1506" s="55"/>
      <c r="BF1506" s="55"/>
      <c r="BG1506" s="55"/>
      <c r="BH1506" s="55"/>
      <c r="BI1506" s="55"/>
      <c r="BJ1506" s="55"/>
      <c r="BK1506" s="55"/>
      <c r="BL1506" s="55"/>
      <c r="BM1506" s="55"/>
      <c r="BN1506" s="55"/>
      <c r="BO1506" s="55"/>
      <c r="BP1506" s="55"/>
      <c r="BQ1506" s="55"/>
      <c r="BR1506" s="55"/>
    </row>
    <row r="1507" spans="3:70" x14ac:dyDescent="0.4">
      <c r="C1507" s="55"/>
      <c r="D1507" s="55"/>
      <c r="E1507" s="55"/>
      <c r="F1507" s="55"/>
      <c r="G1507" s="55"/>
      <c r="H1507" s="55"/>
      <c r="I1507" s="55"/>
      <c r="J1507" s="55"/>
      <c r="K1507" s="55"/>
      <c r="L1507" s="55"/>
      <c r="M1507" s="55"/>
      <c r="N1507" s="55"/>
      <c r="O1507" s="55"/>
      <c r="P1507" s="55"/>
      <c r="Q1507" s="55"/>
      <c r="R1507" s="55"/>
      <c r="S1507" s="55"/>
      <c r="T1507" s="55"/>
      <c r="U1507" s="55"/>
      <c r="V1507" s="55"/>
      <c r="W1507" s="55"/>
      <c r="X1507" s="55"/>
      <c r="Y1507" s="55"/>
      <c r="Z1507" s="55"/>
      <c r="AA1507" s="55"/>
      <c r="AB1507" s="55"/>
      <c r="AC1507" s="55"/>
      <c r="AD1507" s="55"/>
      <c r="AE1507" s="55"/>
      <c r="AF1507" s="55"/>
      <c r="AG1507" s="55"/>
      <c r="AH1507" s="55"/>
      <c r="AI1507" s="55"/>
      <c r="AJ1507" s="55"/>
      <c r="AK1507" s="55"/>
      <c r="AL1507" s="55"/>
      <c r="AM1507" s="55"/>
      <c r="AN1507" s="55"/>
      <c r="AO1507" s="55"/>
      <c r="AP1507" s="55"/>
      <c r="AQ1507" s="55"/>
      <c r="AR1507" s="55"/>
      <c r="AS1507" s="55"/>
      <c r="AT1507" s="55"/>
      <c r="AU1507" s="55"/>
      <c r="AV1507" s="55"/>
      <c r="AW1507" s="55"/>
      <c r="AX1507" s="55"/>
      <c r="AY1507" s="55"/>
      <c r="AZ1507" s="55"/>
      <c r="BA1507" s="55"/>
      <c r="BB1507" s="55"/>
      <c r="BC1507" s="55"/>
      <c r="BD1507" s="55"/>
      <c r="BE1507" s="55"/>
      <c r="BF1507" s="55"/>
      <c r="BG1507" s="55"/>
      <c r="BH1507" s="55"/>
      <c r="BI1507" s="55"/>
      <c r="BJ1507" s="55"/>
      <c r="BK1507" s="55"/>
      <c r="BL1507" s="55"/>
      <c r="BM1507" s="55"/>
      <c r="BN1507" s="55"/>
      <c r="BO1507" s="55"/>
      <c r="BP1507" s="55"/>
      <c r="BQ1507" s="55"/>
      <c r="BR1507" s="55"/>
    </row>
    <row r="1508" spans="3:70" x14ac:dyDescent="0.4">
      <c r="C1508" s="55"/>
      <c r="D1508" s="55"/>
      <c r="E1508" s="55"/>
      <c r="F1508" s="55"/>
      <c r="G1508" s="55"/>
      <c r="H1508" s="55"/>
      <c r="I1508" s="55"/>
      <c r="J1508" s="55"/>
      <c r="K1508" s="55"/>
      <c r="L1508" s="55"/>
      <c r="M1508" s="55"/>
      <c r="N1508" s="55"/>
      <c r="O1508" s="55"/>
      <c r="P1508" s="55"/>
      <c r="Q1508" s="55"/>
      <c r="R1508" s="55"/>
      <c r="S1508" s="55"/>
      <c r="T1508" s="55"/>
      <c r="U1508" s="55"/>
      <c r="V1508" s="55"/>
      <c r="W1508" s="55"/>
      <c r="X1508" s="55"/>
      <c r="Y1508" s="55"/>
      <c r="Z1508" s="55"/>
      <c r="AA1508" s="55"/>
      <c r="AB1508" s="55"/>
      <c r="AC1508" s="55"/>
      <c r="AD1508" s="55"/>
      <c r="AE1508" s="55"/>
      <c r="AF1508" s="55"/>
      <c r="AG1508" s="55"/>
      <c r="AH1508" s="55"/>
      <c r="AI1508" s="55"/>
      <c r="AJ1508" s="55"/>
      <c r="AK1508" s="55"/>
      <c r="AL1508" s="55"/>
      <c r="AM1508" s="55"/>
      <c r="AN1508" s="55"/>
      <c r="AO1508" s="55"/>
      <c r="AP1508" s="55"/>
      <c r="AQ1508" s="55"/>
      <c r="AR1508" s="55"/>
      <c r="AS1508" s="55"/>
      <c r="AT1508" s="55"/>
      <c r="AU1508" s="55"/>
      <c r="AV1508" s="55"/>
      <c r="AW1508" s="55"/>
      <c r="AX1508" s="55"/>
      <c r="AY1508" s="55"/>
      <c r="AZ1508" s="55"/>
      <c r="BA1508" s="55"/>
      <c r="BB1508" s="55"/>
      <c r="BC1508" s="55"/>
      <c r="BD1508" s="55"/>
      <c r="BE1508" s="55"/>
      <c r="BF1508" s="55"/>
      <c r="BG1508" s="55"/>
      <c r="BH1508" s="55"/>
      <c r="BI1508" s="55"/>
      <c r="BJ1508" s="55"/>
      <c r="BK1508" s="55"/>
      <c r="BL1508" s="55"/>
      <c r="BM1508" s="55"/>
      <c r="BN1508" s="55"/>
      <c r="BO1508" s="55"/>
      <c r="BP1508" s="55"/>
      <c r="BQ1508" s="55"/>
      <c r="BR1508" s="55"/>
    </row>
    <row r="1509" spans="3:70" x14ac:dyDescent="0.4">
      <c r="C1509" s="55"/>
      <c r="D1509" s="55"/>
      <c r="E1509" s="55"/>
      <c r="F1509" s="55"/>
      <c r="G1509" s="55"/>
      <c r="H1509" s="55"/>
      <c r="I1509" s="55"/>
      <c r="J1509" s="55"/>
      <c r="K1509" s="55"/>
      <c r="L1509" s="55"/>
      <c r="M1509" s="55"/>
      <c r="N1509" s="55"/>
      <c r="O1509" s="55"/>
      <c r="P1509" s="55"/>
      <c r="Q1509" s="55"/>
      <c r="R1509" s="55"/>
      <c r="S1509" s="55"/>
      <c r="T1509" s="55"/>
      <c r="U1509" s="55"/>
      <c r="V1509" s="55"/>
      <c r="W1509" s="55"/>
      <c r="X1509" s="55"/>
      <c r="Y1509" s="55"/>
      <c r="Z1509" s="55"/>
      <c r="AA1509" s="55"/>
      <c r="AB1509" s="55"/>
      <c r="AC1509" s="55"/>
      <c r="AD1509" s="55"/>
      <c r="AE1509" s="55"/>
      <c r="AF1509" s="55"/>
      <c r="AG1509" s="55"/>
      <c r="AH1509" s="55"/>
      <c r="AI1509" s="55"/>
      <c r="AJ1509" s="55"/>
      <c r="AK1509" s="55"/>
      <c r="AL1509" s="55"/>
      <c r="AM1509" s="55"/>
      <c r="AN1509" s="55"/>
      <c r="AO1509" s="55"/>
      <c r="AP1509" s="55"/>
      <c r="AQ1509" s="55"/>
      <c r="AR1509" s="55"/>
      <c r="AS1509" s="55"/>
      <c r="AT1509" s="55"/>
      <c r="AU1509" s="55"/>
      <c r="AV1509" s="55"/>
      <c r="AW1509" s="55"/>
      <c r="AX1509" s="55"/>
      <c r="AY1509" s="55"/>
      <c r="AZ1509" s="55"/>
      <c r="BA1509" s="55"/>
      <c r="BB1509" s="55"/>
      <c r="BC1509" s="55"/>
      <c r="BD1509" s="55"/>
      <c r="BE1509" s="55"/>
      <c r="BF1509" s="55"/>
      <c r="BG1509" s="55"/>
      <c r="BH1509" s="55"/>
      <c r="BI1509" s="55"/>
      <c r="BJ1509" s="55"/>
      <c r="BK1509" s="55"/>
      <c r="BL1509" s="55"/>
      <c r="BM1509" s="55"/>
      <c r="BN1509" s="55"/>
      <c r="BO1509" s="55"/>
      <c r="BP1509" s="55"/>
      <c r="BQ1509" s="55"/>
      <c r="BR1509" s="55"/>
    </row>
    <row r="1510" spans="3:70" x14ac:dyDescent="0.4">
      <c r="C1510" s="55"/>
      <c r="D1510" s="55"/>
      <c r="E1510" s="55"/>
      <c r="F1510" s="55"/>
      <c r="G1510" s="55"/>
      <c r="H1510" s="55"/>
      <c r="I1510" s="55"/>
      <c r="J1510" s="55"/>
      <c r="K1510" s="55"/>
      <c r="L1510" s="55"/>
      <c r="M1510" s="55"/>
      <c r="N1510" s="55"/>
      <c r="O1510" s="55"/>
      <c r="P1510" s="55"/>
      <c r="Q1510" s="55"/>
      <c r="R1510" s="55"/>
      <c r="S1510" s="55"/>
      <c r="T1510" s="55"/>
      <c r="U1510" s="55"/>
      <c r="V1510" s="55"/>
      <c r="W1510" s="55"/>
      <c r="X1510" s="55"/>
      <c r="Y1510" s="55"/>
      <c r="Z1510" s="55"/>
      <c r="AA1510" s="55"/>
      <c r="AB1510" s="55"/>
      <c r="AC1510" s="55"/>
      <c r="AD1510" s="55"/>
      <c r="AE1510" s="55"/>
      <c r="AF1510" s="55"/>
      <c r="AG1510" s="55"/>
      <c r="AH1510" s="55"/>
      <c r="AI1510" s="55"/>
      <c r="AJ1510" s="55"/>
      <c r="AK1510" s="55"/>
      <c r="AL1510" s="55"/>
      <c r="AM1510" s="55"/>
      <c r="AN1510" s="55"/>
      <c r="AO1510" s="55"/>
      <c r="AP1510" s="55"/>
      <c r="AQ1510" s="55"/>
      <c r="AR1510" s="55"/>
      <c r="AS1510" s="55"/>
      <c r="AT1510" s="55"/>
      <c r="AU1510" s="55"/>
      <c r="AV1510" s="55"/>
      <c r="AW1510" s="55"/>
      <c r="AX1510" s="55"/>
      <c r="AY1510" s="55"/>
      <c r="AZ1510" s="55"/>
      <c r="BA1510" s="55"/>
      <c r="BB1510" s="55"/>
      <c r="BC1510" s="55"/>
      <c r="BD1510" s="55"/>
      <c r="BE1510" s="55"/>
      <c r="BF1510" s="55"/>
      <c r="BG1510" s="55"/>
      <c r="BH1510" s="55"/>
      <c r="BI1510" s="55"/>
      <c r="BJ1510" s="55"/>
      <c r="BK1510" s="55"/>
      <c r="BL1510" s="55"/>
      <c r="BM1510" s="55"/>
      <c r="BN1510" s="55"/>
      <c r="BO1510" s="55"/>
      <c r="BP1510" s="55"/>
      <c r="BQ1510" s="55"/>
      <c r="BR1510" s="55"/>
    </row>
    <row r="1511" spans="3:70" x14ac:dyDescent="0.4">
      <c r="C1511" s="55"/>
      <c r="D1511" s="55"/>
      <c r="E1511" s="55"/>
      <c r="F1511" s="55"/>
      <c r="G1511" s="55"/>
      <c r="H1511" s="55"/>
      <c r="I1511" s="55"/>
      <c r="J1511" s="55"/>
      <c r="K1511" s="55"/>
      <c r="L1511" s="55"/>
      <c r="M1511" s="55"/>
      <c r="N1511" s="55"/>
      <c r="O1511" s="55"/>
      <c r="P1511" s="55"/>
      <c r="Q1511" s="55"/>
      <c r="R1511" s="55"/>
      <c r="S1511" s="55"/>
      <c r="T1511" s="55"/>
      <c r="U1511" s="55"/>
      <c r="V1511" s="55"/>
      <c r="W1511" s="55"/>
      <c r="X1511" s="55"/>
      <c r="Y1511" s="55"/>
      <c r="Z1511" s="55"/>
      <c r="AA1511" s="55"/>
      <c r="AB1511" s="55"/>
      <c r="AC1511" s="55"/>
      <c r="AD1511" s="55"/>
      <c r="AE1511" s="55"/>
      <c r="AF1511" s="55"/>
      <c r="AG1511" s="55"/>
      <c r="AH1511" s="55"/>
      <c r="AI1511" s="55"/>
      <c r="AJ1511" s="55"/>
      <c r="AK1511" s="55"/>
      <c r="AL1511" s="55"/>
      <c r="AM1511" s="55"/>
      <c r="AN1511" s="55"/>
      <c r="AO1511" s="55"/>
      <c r="AP1511" s="55"/>
      <c r="AQ1511" s="55"/>
      <c r="AR1511" s="55"/>
      <c r="AS1511" s="55"/>
      <c r="AT1511" s="55"/>
      <c r="AU1511" s="55"/>
      <c r="AV1511" s="55"/>
      <c r="AW1511" s="55"/>
      <c r="AX1511" s="55"/>
      <c r="AY1511" s="55"/>
      <c r="AZ1511" s="55"/>
      <c r="BA1511" s="55"/>
      <c r="BB1511" s="55"/>
      <c r="BC1511" s="55"/>
      <c r="BD1511" s="55"/>
      <c r="BE1511" s="55"/>
      <c r="BF1511" s="55"/>
      <c r="BG1511" s="55"/>
      <c r="BH1511" s="55"/>
      <c r="BI1511" s="55"/>
      <c r="BJ1511" s="55"/>
      <c r="BK1511" s="55"/>
      <c r="BL1511" s="55"/>
      <c r="BM1511" s="55"/>
      <c r="BN1511" s="55"/>
      <c r="BO1511" s="55"/>
      <c r="BP1511" s="55"/>
      <c r="BQ1511" s="55"/>
      <c r="BR1511" s="55"/>
    </row>
    <row r="1512" spans="3:70" x14ac:dyDescent="0.4">
      <c r="C1512" s="55"/>
      <c r="D1512" s="55"/>
      <c r="E1512" s="55"/>
      <c r="F1512" s="55"/>
      <c r="G1512" s="55"/>
      <c r="H1512" s="55"/>
      <c r="I1512" s="55"/>
      <c r="J1512" s="55"/>
      <c r="K1512" s="55"/>
      <c r="L1512" s="55"/>
      <c r="M1512" s="55"/>
      <c r="N1512" s="55"/>
      <c r="O1512" s="55"/>
      <c r="P1512" s="55"/>
      <c r="Q1512" s="55"/>
      <c r="R1512" s="55"/>
      <c r="S1512" s="55"/>
      <c r="T1512" s="55"/>
      <c r="U1512" s="55"/>
      <c r="V1512" s="55"/>
      <c r="W1512" s="55"/>
      <c r="X1512" s="55"/>
      <c r="Y1512" s="55"/>
      <c r="Z1512" s="55"/>
      <c r="AA1512" s="55"/>
      <c r="AB1512" s="55"/>
      <c r="AC1512" s="55"/>
      <c r="AD1512" s="55"/>
      <c r="AE1512" s="55"/>
      <c r="AF1512" s="55"/>
      <c r="AG1512" s="55"/>
      <c r="AH1512" s="55"/>
      <c r="AI1512" s="55"/>
      <c r="AJ1512" s="55"/>
      <c r="AK1512" s="55"/>
      <c r="AL1512" s="55"/>
      <c r="AM1512" s="55"/>
      <c r="AN1512" s="55"/>
      <c r="AO1512" s="55"/>
      <c r="AP1512" s="55"/>
      <c r="AQ1512" s="55"/>
      <c r="AR1512" s="55"/>
      <c r="AS1512" s="55"/>
      <c r="AT1512" s="55"/>
      <c r="AU1512" s="55"/>
      <c r="AV1512" s="55"/>
      <c r="AW1512" s="55"/>
      <c r="AX1512" s="55"/>
      <c r="AY1512" s="55"/>
      <c r="AZ1512" s="55"/>
      <c r="BA1512" s="55"/>
      <c r="BB1512" s="55"/>
      <c r="BC1512" s="55"/>
      <c r="BD1512" s="55"/>
      <c r="BE1512" s="55"/>
      <c r="BF1512" s="55"/>
      <c r="BG1512" s="55"/>
      <c r="BH1512" s="55"/>
      <c r="BI1512" s="55"/>
      <c r="BJ1512" s="55"/>
      <c r="BK1512" s="55"/>
      <c r="BL1512" s="55"/>
      <c r="BM1512" s="55"/>
      <c r="BN1512" s="55"/>
      <c r="BO1512" s="55"/>
      <c r="BP1512" s="55"/>
      <c r="BQ1512" s="55"/>
      <c r="BR1512" s="55"/>
    </row>
    <row r="1513" spans="3:70" x14ac:dyDescent="0.4">
      <c r="C1513" s="55"/>
      <c r="D1513" s="55"/>
      <c r="E1513" s="55"/>
      <c r="F1513" s="55"/>
      <c r="G1513" s="55"/>
      <c r="H1513" s="55"/>
      <c r="I1513" s="55"/>
      <c r="J1513" s="55"/>
      <c r="K1513" s="55"/>
      <c r="L1513" s="55"/>
      <c r="M1513" s="55"/>
      <c r="N1513" s="55"/>
      <c r="O1513" s="55"/>
      <c r="P1513" s="55"/>
      <c r="Q1513" s="55"/>
      <c r="R1513" s="55"/>
      <c r="S1513" s="55"/>
      <c r="T1513" s="55"/>
      <c r="U1513" s="55"/>
      <c r="V1513" s="55"/>
      <c r="W1513" s="55"/>
      <c r="X1513" s="55"/>
      <c r="Y1513" s="55"/>
      <c r="Z1513" s="55"/>
      <c r="AA1513" s="55"/>
      <c r="AB1513" s="55"/>
      <c r="AC1513" s="55"/>
      <c r="AD1513" s="55"/>
      <c r="AE1513" s="55"/>
      <c r="AF1513" s="55"/>
      <c r="AG1513" s="55"/>
      <c r="AH1513" s="55"/>
      <c r="AI1513" s="55"/>
      <c r="AJ1513" s="55"/>
      <c r="AK1513" s="55"/>
      <c r="AL1513" s="55"/>
      <c r="AM1513" s="55"/>
      <c r="AN1513" s="55"/>
      <c r="AO1513" s="55"/>
      <c r="AP1513" s="55"/>
      <c r="AQ1513" s="55"/>
      <c r="AR1513" s="55"/>
      <c r="AS1513" s="55"/>
      <c r="AT1513" s="55"/>
      <c r="AU1513" s="55"/>
      <c r="AV1513" s="55"/>
      <c r="AW1513" s="55"/>
      <c r="AX1513" s="55"/>
      <c r="AY1513" s="55"/>
      <c r="AZ1513" s="55"/>
      <c r="BA1513" s="55"/>
      <c r="BB1513" s="55"/>
      <c r="BC1513" s="55"/>
      <c r="BD1513" s="55"/>
      <c r="BE1513" s="55"/>
      <c r="BF1513" s="55"/>
      <c r="BG1513" s="55"/>
      <c r="BH1513" s="55"/>
      <c r="BI1513" s="55"/>
      <c r="BJ1513" s="55"/>
      <c r="BK1513" s="55"/>
      <c r="BL1513" s="55"/>
      <c r="BM1513" s="55"/>
      <c r="BN1513" s="55"/>
      <c r="BO1513" s="55"/>
      <c r="BP1513" s="55"/>
      <c r="BQ1513" s="55"/>
      <c r="BR1513" s="55"/>
    </row>
    <row r="1514" spans="3:70" x14ac:dyDescent="0.4">
      <c r="C1514" s="55"/>
      <c r="D1514" s="55"/>
      <c r="E1514" s="55"/>
      <c r="F1514" s="55"/>
      <c r="G1514" s="55"/>
      <c r="H1514" s="55"/>
      <c r="I1514" s="55"/>
      <c r="J1514" s="55"/>
      <c r="K1514" s="55"/>
      <c r="L1514" s="55"/>
      <c r="M1514" s="55"/>
      <c r="N1514" s="55"/>
      <c r="O1514" s="55"/>
      <c r="P1514" s="55"/>
      <c r="Q1514" s="55"/>
      <c r="R1514" s="55"/>
      <c r="S1514" s="55"/>
      <c r="T1514" s="55"/>
      <c r="U1514" s="55"/>
      <c r="V1514" s="55"/>
      <c r="W1514" s="55"/>
      <c r="X1514" s="55"/>
      <c r="Y1514" s="55"/>
      <c r="Z1514" s="55"/>
      <c r="AA1514" s="55"/>
      <c r="AB1514" s="55"/>
      <c r="AC1514" s="55"/>
      <c r="AD1514" s="55"/>
      <c r="AE1514" s="55"/>
      <c r="AF1514" s="55"/>
      <c r="AG1514" s="55"/>
      <c r="AH1514" s="55"/>
      <c r="AI1514" s="55"/>
      <c r="AJ1514" s="55"/>
      <c r="AK1514" s="55"/>
      <c r="AL1514" s="55"/>
      <c r="AM1514" s="55"/>
      <c r="AN1514" s="55"/>
      <c r="AO1514" s="55"/>
      <c r="AP1514" s="55"/>
      <c r="AQ1514" s="55"/>
      <c r="AR1514" s="55"/>
      <c r="AS1514" s="55"/>
      <c r="AT1514" s="55"/>
      <c r="AU1514" s="55"/>
      <c r="AV1514" s="55"/>
      <c r="AW1514" s="55"/>
      <c r="AX1514" s="55"/>
      <c r="AY1514" s="55"/>
      <c r="AZ1514" s="55"/>
      <c r="BA1514" s="55"/>
      <c r="BB1514" s="55"/>
      <c r="BC1514" s="55"/>
      <c r="BD1514" s="55"/>
      <c r="BE1514" s="55"/>
      <c r="BF1514" s="55"/>
      <c r="BG1514" s="55"/>
      <c r="BH1514" s="55"/>
      <c r="BI1514" s="55"/>
      <c r="BJ1514" s="55"/>
      <c r="BK1514" s="55"/>
      <c r="BL1514" s="55"/>
      <c r="BM1514" s="55"/>
      <c r="BN1514" s="55"/>
      <c r="BO1514" s="55"/>
      <c r="BP1514" s="55"/>
      <c r="BQ1514" s="55"/>
      <c r="BR1514" s="55"/>
    </row>
    <row r="1515" spans="3:70" x14ac:dyDescent="0.4">
      <c r="C1515" s="55"/>
      <c r="D1515" s="55"/>
      <c r="E1515" s="55"/>
      <c r="F1515" s="55"/>
      <c r="G1515" s="55"/>
      <c r="H1515" s="55"/>
      <c r="I1515" s="55"/>
      <c r="J1515" s="55"/>
      <c r="K1515" s="55"/>
      <c r="L1515" s="55"/>
      <c r="M1515" s="55"/>
      <c r="N1515" s="55"/>
      <c r="O1515" s="55"/>
      <c r="P1515" s="55"/>
      <c r="Q1515" s="55"/>
      <c r="R1515" s="55"/>
      <c r="S1515" s="55"/>
      <c r="T1515" s="55"/>
      <c r="U1515" s="55"/>
      <c r="V1515" s="55"/>
      <c r="W1515" s="55"/>
      <c r="X1515" s="55"/>
      <c r="Y1515" s="55"/>
      <c r="Z1515" s="55"/>
      <c r="AA1515" s="55"/>
      <c r="AB1515" s="55"/>
      <c r="AC1515" s="55"/>
      <c r="AD1515" s="55"/>
      <c r="AE1515" s="55"/>
      <c r="AF1515" s="55"/>
      <c r="AG1515" s="55"/>
      <c r="AH1515" s="55"/>
      <c r="AI1515" s="55"/>
      <c r="AJ1515" s="55"/>
      <c r="AK1515" s="55"/>
      <c r="AL1515" s="55"/>
      <c r="AM1515" s="55"/>
      <c r="AN1515" s="55"/>
      <c r="AO1515" s="55"/>
      <c r="AP1515" s="55"/>
      <c r="AQ1515" s="55"/>
      <c r="AR1515" s="55"/>
      <c r="AS1515" s="55"/>
      <c r="AT1515" s="55"/>
      <c r="AU1515" s="55"/>
      <c r="AV1515" s="55"/>
      <c r="AW1515" s="55"/>
      <c r="AX1515" s="55"/>
      <c r="AY1515" s="55"/>
      <c r="AZ1515" s="55"/>
      <c r="BA1515" s="55"/>
      <c r="BB1515" s="55"/>
      <c r="BC1515" s="55"/>
      <c r="BD1515" s="55"/>
      <c r="BE1515" s="55"/>
      <c r="BF1515" s="55"/>
      <c r="BG1515" s="55"/>
      <c r="BH1515" s="55"/>
      <c r="BI1515" s="55"/>
      <c r="BJ1515" s="55"/>
      <c r="BK1515" s="55"/>
      <c r="BL1515" s="55"/>
      <c r="BM1515" s="55"/>
      <c r="BN1515" s="55"/>
      <c r="BO1515" s="55"/>
      <c r="BP1515" s="55"/>
      <c r="BQ1515" s="55"/>
      <c r="BR1515" s="55"/>
    </row>
    <row r="1516" spans="3:70" x14ac:dyDescent="0.4">
      <c r="C1516" s="55"/>
      <c r="D1516" s="55"/>
      <c r="E1516" s="55"/>
      <c r="F1516" s="55"/>
      <c r="G1516" s="55"/>
      <c r="H1516" s="55"/>
      <c r="I1516" s="55"/>
      <c r="J1516" s="55"/>
      <c r="K1516" s="55"/>
      <c r="L1516" s="55"/>
      <c r="M1516" s="55"/>
      <c r="N1516" s="55"/>
      <c r="O1516" s="55"/>
      <c r="P1516" s="55"/>
      <c r="Q1516" s="55"/>
      <c r="R1516" s="55"/>
      <c r="S1516" s="55"/>
      <c r="T1516" s="55"/>
      <c r="U1516" s="55"/>
      <c r="V1516" s="55"/>
      <c r="W1516" s="55"/>
      <c r="X1516" s="55"/>
      <c r="Y1516" s="55"/>
      <c r="Z1516" s="55"/>
      <c r="AA1516" s="55"/>
      <c r="AB1516" s="55"/>
      <c r="AC1516" s="55"/>
      <c r="AD1516" s="55"/>
      <c r="AE1516" s="55"/>
      <c r="AF1516" s="55"/>
      <c r="AG1516" s="55"/>
      <c r="AH1516" s="55"/>
      <c r="AI1516" s="55"/>
      <c r="AJ1516" s="55"/>
      <c r="AK1516" s="55"/>
      <c r="AL1516" s="55"/>
      <c r="AM1516" s="55"/>
      <c r="AN1516" s="55"/>
      <c r="AO1516" s="55"/>
      <c r="AP1516" s="55"/>
      <c r="AQ1516" s="55"/>
      <c r="AR1516" s="55"/>
      <c r="AS1516" s="55"/>
      <c r="AT1516" s="55"/>
      <c r="AU1516" s="55"/>
      <c r="AV1516" s="55"/>
      <c r="AW1516" s="55"/>
      <c r="AX1516" s="55"/>
      <c r="AY1516" s="55"/>
      <c r="AZ1516" s="55"/>
      <c r="BA1516" s="55"/>
      <c r="BB1516" s="55"/>
      <c r="BC1516" s="55"/>
      <c r="BD1516" s="55"/>
      <c r="BE1516" s="55"/>
      <c r="BF1516" s="55"/>
      <c r="BG1516" s="55"/>
      <c r="BH1516" s="55"/>
      <c r="BI1516" s="55"/>
      <c r="BJ1516" s="55"/>
      <c r="BK1516" s="55"/>
      <c r="BL1516" s="55"/>
      <c r="BM1516" s="55"/>
      <c r="BN1516" s="55"/>
      <c r="BO1516" s="55"/>
      <c r="BP1516" s="55"/>
      <c r="BQ1516" s="55"/>
      <c r="BR1516" s="55"/>
    </row>
    <row r="1517" spans="3:70" x14ac:dyDescent="0.4">
      <c r="C1517" s="55"/>
      <c r="D1517" s="55"/>
      <c r="E1517" s="55"/>
      <c r="F1517" s="55"/>
      <c r="G1517" s="55"/>
      <c r="H1517" s="55"/>
      <c r="I1517" s="55"/>
      <c r="J1517" s="55"/>
      <c r="K1517" s="55"/>
      <c r="L1517" s="55"/>
      <c r="M1517" s="55"/>
      <c r="N1517" s="55"/>
      <c r="O1517" s="55"/>
      <c r="P1517" s="55"/>
      <c r="Q1517" s="55"/>
      <c r="R1517" s="55"/>
      <c r="S1517" s="55"/>
      <c r="T1517" s="55"/>
      <c r="U1517" s="55"/>
      <c r="V1517" s="55"/>
      <c r="W1517" s="55"/>
      <c r="X1517" s="55"/>
      <c r="Y1517" s="55"/>
      <c r="Z1517" s="55"/>
      <c r="AA1517" s="55"/>
      <c r="AB1517" s="55"/>
      <c r="AC1517" s="55"/>
      <c r="AD1517" s="55"/>
      <c r="AE1517" s="55"/>
      <c r="AF1517" s="55"/>
      <c r="AG1517" s="55"/>
      <c r="AH1517" s="55"/>
      <c r="AI1517" s="55"/>
      <c r="AJ1517" s="55"/>
      <c r="AK1517" s="55"/>
      <c r="AL1517" s="55"/>
      <c r="AM1517" s="55"/>
      <c r="AN1517" s="55"/>
      <c r="AO1517" s="55"/>
      <c r="AP1517" s="55"/>
      <c r="AQ1517" s="55"/>
      <c r="AR1517" s="55"/>
      <c r="AS1517" s="55"/>
      <c r="AT1517" s="55"/>
      <c r="AU1517" s="55"/>
      <c r="AV1517" s="55"/>
      <c r="AW1517" s="55"/>
      <c r="AX1517" s="55"/>
      <c r="AY1517" s="55"/>
      <c r="AZ1517" s="55"/>
      <c r="BA1517" s="55"/>
      <c r="BB1517" s="55"/>
      <c r="BC1517" s="55"/>
      <c r="BD1517" s="55"/>
      <c r="BE1517" s="55"/>
      <c r="BF1517" s="55"/>
      <c r="BG1517" s="55"/>
      <c r="BH1517" s="55"/>
      <c r="BI1517" s="55"/>
      <c r="BJ1517" s="55"/>
      <c r="BK1517" s="55"/>
      <c r="BL1517" s="55"/>
      <c r="BM1517" s="55"/>
      <c r="BN1517" s="55"/>
      <c r="BO1517" s="55"/>
      <c r="BP1517" s="55"/>
      <c r="BQ1517" s="55"/>
      <c r="BR1517" s="55"/>
    </row>
    <row r="1518" spans="3:70" x14ac:dyDescent="0.4">
      <c r="C1518" s="55"/>
      <c r="D1518" s="55"/>
      <c r="E1518" s="55"/>
      <c r="F1518" s="55"/>
      <c r="G1518" s="55"/>
      <c r="H1518" s="55"/>
      <c r="I1518" s="55"/>
      <c r="J1518" s="55"/>
      <c r="K1518" s="55"/>
      <c r="L1518" s="55"/>
      <c r="M1518" s="55"/>
      <c r="N1518" s="55"/>
      <c r="O1518" s="55"/>
      <c r="P1518" s="55"/>
      <c r="Q1518" s="55"/>
      <c r="R1518" s="55"/>
      <c r="S1518" s="55"/>
      <c r="T1518" s="55"/>
      <c r="U1518" s="55"/>
      <c r="V1518" s="55"/>
      <c r="W1518" s="55"/>
      <c r="X1518" s="55"/>
      <c r="Y1518" s="55"/>
      <c r="Z1518" s="55"/>
      <c r="AA1518" s="55"/>
      <c r="AB1518" s="55"/>
      <c r="AC1518" s="55"/>
      <c r="AD1518" s="55"/>
      <c r="AE1518" s="55"/>
      <c r="AF1518" s="55"/>
      <c r="AG1518" s="55"/>
      <c r="AH1518" s="55"/>
      <c r="AI1518" s="55"/>
      <c r="AJ1518" s="55"/>
      <c r="AK1518" s="55"/>
      <c r="AL1518" s="55"/>
      <c r="AM1518" s="55"/>
      <c r="AN1518" s="55"/>
      <c r="AO1518" s="55"/>
      <c r="AP1518" s="55"/>
      <c r="AQ1518" s="55"/>
      <c r="AR1518" s="55"/>
      <c r="AS1518" s="55"/>
      <c r="AT1518" s="55"/>
      <c r="AU1518" s="55"/>
      <c r="AV1518" s="55"/>
      <c r="AW1518" s="55"/>
      <c r="AX1518" s="55"/>
      <c r="AY1518" s="55"/>
      <c r="AZ1518" s="55"/>
      <c r="BA1518" s="55"/>
      <c r="BB1518" s="55"/>
      <c r="BC1518" s="55"/>
      <c r="BD1518" s="55"/>
      <c r="BE1518" s="55"/>
      <c r="BF1518" s="55"/>
      <c r="BG1518" s="55"/>
      <c r="BH1518" s="55"/>
      <c r="BI1518" s="55"/>
      <c r="BJ1518" s="55"/>
      <c r="BK1518" s="55"/>
      <c r="BL1518" s="55"/>
      <c r="BM1518" s="55"/>
      <c r="BN1518" s="55"/>
      <c r="BO1518" s="55"/>
      <c r="BP1518" s="55"/>
      <c r="BQ1518" s="55"/>
      <c r="BR1518" s="55"/>
    </row>
    <row r="1519" spans="3:70" x14ac:dyDescent="0.4">
      <c r="C1519" s="55"/>
      <c r="D1519" s="55"/>
      <c r="E1519" s="55"/>
      <c r="F1519" s="55"/>
      <c r="G1519" s="55"/>
      <c r="H1519" s="55"/>
      <c r="I1519" s="55"/>
      <c r="J1519" s="55"/>
      <c r="K1519" s="55"/>
      <c r="L1519" s="55"/>
      <c r="M1519" s="55"/>
      <c r="N1519" s="55"/>
      <c r="O1519" s="55"/>
      <c r="P1519" s="55"/>
      <c r="Q1519" s="55"/>
      <c r="R1519" s="55"/>
      <c r="S1519" s="55"/>
      <c r="T1519" s="55"/>
      <c r="U1519" s="55"/>
      <c r="V1519" s="55"/>
      <c r="W1519" s="55"/>
      <c r="X1519" s="55"/>
      <c r="Y1519" s="55"/>
      <c r="Z1519" s="55"/>
      <c r="AA1519" s="55"/>
      <c r="AB1519" s="55"/>
      <c r="AC1519" s="55"/>
      <c r="AD1519" s="55"/>
      <c r="AE1519" s="55"/>
      <c r="AF1519" s="55"/>
      <c r="AG1519" s="55"/>
      <c r="AH1519" s="55"/>
      <c r="AI1519" s="55"/>
      <c r="AJ1519" s="55"/>
      <c r="AK1519" s="55"/>
      <c r="AL1519" s="55"/>
      <c r="AM1519" s="55"/>
      <c r="AN1519" s="55"/>
      <c r="AO1519" s="55"/>
      <c r="AP1519" s="55"/>
      <c r="AQ1519" s="55"/>
      <c r="AR1519" s="55"/>
      <c r="AS1519" s="55"/>
      <c r="AT1519" s="55"/>
      <c r="AU1519" s="55"/>
      <c r="AV1519" s="55"/>
      <c r="AW1519" s="55"/>
      <c r="AX1519" s="55"/>
      <c r="AY1519" s="55"/>
      <c r="AZ1519" s="55"/>
      <c r="BA1519" s="55"/>
      <c r="BB1519" s="55"/>
      <c r="BC1519" s="55"/>
      <c r="BD1519" s="55"/>
      <c r="BE1519" s="55"/>
      <c r="BF1519" s="55"/>
      <c r="BG1519" s="55"/>
      <c r="BH1519" s="55"/>
      <c r="BI1519" s="55"/>
      <c r="BJ1519" s="55"/>
      <c r="BK1519" s="55"/>
      <c r="BL1519" s="55"/>
      <c r="BM1519" s="55"/>
      <c r="BN1519" s="55"/>
      <c r="BO1519" s="55"/>
      <c r="BP1519" s="55"/>
      <c r="BQ1519" s="55"/>
      <c r="BR1519" s="55"/>
    </row>
    <row r="1520" spans="3:70" x14ac:dyDescent="0.4">
      <c r="C1520" s="55"/>
      <c r="D1520" s="55"/>
      <c r="E1520" s="55"/>
      <c r="F1520" s="55"/>
      <c r="G1520" s="55"/>
      <c r="H1520" s="55"/>
      <c r="I1520" s="55"/>
      <c r="J1520" s="55"/>
      <c r="K1520" s="55"/>
      <c r="L1520" s="55"/>
      <c r="M1520" s="55"/>
      <c r="N1520" s="55"/>
      <c r="O1520" s="55"/>
      <c r="P1520" s="55"/>
      <c r="Q1520" s="55"/>
      <c r="R1520" s="55"/>
      <c r="S1520" s="55"/>
      <c r="T1520" s="55"/>
      <c r="U1520" s="55"/>
      <c r="V1520" s="55"/>
      <c r="W1520" s="55"/>
      <c r="X1520" s="55"/>
      <c r="Y1520" s="55"/>
      <c r="Z1520" s="55"/>
      <c r="AA1520" s="55"/>
      <c r="AB1520" s="55"/>
      <c r="AC1520" s="55"/>
      <c r="AD1520" s="55"/>
      <c r="AE1520" s="55"/>
      <c r="AF1520" s="55"/>
      <c r="AG1520" s="55"/>
      <c r="AH1520" s="55"/>
      <c r="AI1520" s="55"/>
      <c r="AJ1520" s="55"/>
      <c r="AK1520" s="55"/>
      <c r="AL1520" s="55"/>
      <c r="AM1520" s="55"/>
      <c r="AN1520" s="55"/>
      <c r="AO1520" s="55"/>
      <c r="AP1520" s="55"/>
      <c r="AQ1520" s="55"/>
      <c r="AR1520" s="55"/>
      <c r="AS1520" s="55"/>
      <c r="AT1520" s="55"/>
      <c r="AU1520" s="55"/>
      <c r="AV1520" s="55"/>
      <c r="AW1520" s="55"/>
      <c r="AX1520" s="55"/>
      <c r="AY1520" s="55"/>
      <c r="AZ1520" s="55"/>
      <c r="BA1520" s="55"/>
      <c r="BB1520" s="55"/>
      <c r="BC1520" s="55"/>
      <c r="BD1520" s="55"/>
      <c r="BE1520" s="55"/>
      <c r="BF1520" s="55"/>
      <c r="BG1520" s="55"/>
      <c r="BH1520" s="55"/>
      <c r="BI1520" s="55"/>
      <c r="BJ1520" s="55"/>
      <c r="BK1520" s="55"/>
      <c r="BL1520" s="55"/>
      <c r="BM1520" s="55"/>
      <c r="BN1520" s="55"/>
      <c r="BO1520" s="55"/>
      <c r="BP1520" s="55"/>
      <c r="BQ1520" s="55"/>
      <c r="BR1520" s="55"/>
    </row>
    <row r="1521" spans="3:70" x14ac:dyDescent="0.4">
      <c r="C1521" s="55"/>
      <c r="D1521" s="55"/>
      <c r="E1521" s="55"/>
      <c r="F1521" s="55"/>
      <c r="G1521" s="55"/>
      <c r="H1521" s="55"/>
      <c r="I1521" s="55"/>
      <c r="J1521" s="55"/>
      <c r="K1521" s="55"/>
      <c r="L1521" s="55"/>
      <c r="M1521" s="55"/>
      <c r="N1521" s="55"/>
      <c r="O1521" s="55"/>
      <c r="P1521" s="55"/>
      <c r="Q1521" s="55"/>
      <c r="R1521" s="55"/>
      <c r="S1521" s="55"/>
      <c r="T1521" s="55"/>
      <c r="U1521" s="55"/>
      <c r="V1521" s="55"/>
      <c r="W1521" s="55"/>
      <c r="X1521" s="55"/>
      <c r="Y1521" s="55"/>
      <c r="Z1521" s="55"/>
      <c r="AA1521" s="55"/>
      <c r="AB1521" s="55"/>
      <c r="AC1521" s="55"/>
      <c r="AD1521" s="55"/>
      <c r="AE1521" s="55"/>
      <c r="AF1521" s="55"/>
      <c r="AG1521" s="55"/>
      <c r="AH1521" s="55"/>
      <c r="AI1521" s="55"/>
      <c r="AJ1521" s="55"/>
      <c r="AK1521" s="55"/>
      <c r="AL1521" s="55"/>
      <c r="AM1521" s="55"/>
      <c r="AN1521" s="55"/>
      <c r="AO1521" s="55"/>
      <c r="AP1521" s="55"/>
      <c r="AQ1521" s="55"/>
      <c r="AR1521" s="55"/>
      <c r="AS1521" s="55"/>
      <c r="AT1521" s="55"/>
      <c r="AU1521" s="55"/>
      <c r="AV1521" s="55"/>
      <c r="AW1521" s="55"/>
      <c r="AX1521" s="55"/>
      <c r="AY1521" s="55"/>
      <c r="AZ1521" s="55"/>
      <c r="BA1521" s="55"/>
      <c r="BB1521" s="55"/>
      <c r="BC1521" s="55"/>
      <c r="BD1521" s="55"/>
      <c r="BE1521" s="55"/>
      <c r="BF1521" s="55"/>
      <c r="BG1521" s="55"/>
      <c r="BH1521" s="55"/>
      <c r="BI1521" s="55"/>
      <c r="BJ1521" s="55"/>
      <c r="BK1521" s="55"/>
      <c r="BL1521" s="55"/>
      <c r="BM1521" s="55"/>
      <c r="BN1521" s="55"/>
      <c r="BO1521" s="55"/>
      <c r="BP1521" s="55"/>
      <c r="BQ1521" s="55"/>
      <c r="BR1521" s="55"/>
    </row>
    <row r="1522" spans="3:70" x14ac:dyDescent="0.4">
      <c r="C1522" s="55"/>
      <c r="D1522" s="55"/>
      <c r="E1522" s="55"/>
      <c r="F1522" s="55"/>
      <c r="G1522" s="55"/>
      <c r="H1522" s="55"/>
      <c r="I1522" s="55"/>
      <c r="J1522" s="55"/>
      <c r="K1522" s="55"/>
      <c r="L1522" s="55"/>
      <c r="M1522" s="55"/>
      <c r="N1522" s="55"/>
      <c r="O1522" s="55"/>
      <c r="P1522" s="55"/>
      <c r="Q1522" s="55"/>
      <c r="R1522" s="55"/>
      <c r="S1522" s="55"/>
      <c r="T1522" s="55"/>
      <c r="U1522" s="55"/>
      <c r="V1522" s="55"/>
      <c r="W1522" s="55"/>
      <c r="X1522" s="55"/>
      <c r="Y1522" s="55"/>
      <c r="Z1522" s="55"/>
      <c r="AA1522" s="55"/>
      <c r="AB1522" s="55"/>
      <c r="AC1522" s="55"/>
      <c r="AD1522" s="55"/>
      <c r="AE1522" s="55"/>
      <c r="AF1522" s="55"/>
      <c r="AG1522" s="55"/>
      <c r="AH1522" s="55"/>
      <c r="AI1522" s="55"/>
      <c r="AJ1522" s="55"/>
      <c r="AK1522" s="55"/>
      <c r="AL1522" s="55"/>
      <c r="AM1522" s="55"/>
      <c r="AN1522" s="55"/>
      <c r="AO1522" s="55"/>
      <c r="AP1522" s="55"/>
      <c r="AQ1522" s="55"/>
      <c r="AR1522" s="55"/>
      <c r="AS1522" s="55"/>
      <c r="AT1522" s="55"/>
      <c r="AU1522" s="55"/>
      <c r="AV1522" s="55"/>
      <c r="AW1522" s="55"/>
      <c r="AX1522" s="55"/>
      <c r="AY1522" s="55"/>
      <c r="AZ1522" s="55"/>
      <c r="BA1522" s="55"/>
      <c r="BB1522" s="55"/>
      <c r="BC1522" s="55"/>
      <c r="BD1522" s="55"/>
      <c r="BE1522" s="55"/>
      <c r="BF1522" s="55"/>
      <c r="BG1522" s="55"/>
      <c r="BH1522" s="55"/>
      <c r="BI1522" s="55"/>
      <c r="BJ1522" s="55"/>
      <c r="BK1522" s="55"/>
      <c r="BL1522" s="55"/>
      <c r="BM1522" s="55"/>
      <c r="BN1522" s="55"/>
      <c r="BO1522" s="55"/>
      <c r="BP1522" s="55"/>
      <c r="BQ1522" s="55"/>
      <c r="BR1522" s="55"/>
    </row>
    <row r="1523" spans="3:70" x14ac:dyDescent="0.4">
      <c r="C1523" s="55"/>
      <c r="D1523" s="55"/>
      <c r="E1523" s="55"/>
      <c r="F1523" s="55"/>
      <c r="G1523" s="55"/>
      <c r="H1523" s="55"/>
      <c r="I1523" s="55"/>
      <c r="J1523" s="55"/>
      <c r="K1523" s="55"/>
      <c r="L1523" s="55"/>
      <c r="M1523" s="55"/>
      <c r="N1523" s="55"/>
      <c r="O1523" s="55"/>
      <c r="P1523" s="55"/>
      <c r="Q1523" s="55"/>
      <c r="R1523" s="55"/>
      <c r="S1523" s="55"/>
      <c r="T1523" s="55"/>
      <c r="U1523" s="55"/>
      <c r="V1523" s="55"/>
      <c r="W1523" s="55"/>
      <c r="X1523" s="55"/>
      <c r="Y1523" s="55"/>
      <c r="Z1523" s="55"/>
      <c r="AA1523" s="55"/>
      <c r="AB1523" s="55"/>
      <c r="AC1523" s="55"/>
      <c r="AD1523" s="55"/>
      <c r="AE1523" s="55"/>
      <c r="AF1523" s="55"/>
      <c r="AG1523" s="55"/>
      <c r="AH1523" s="55"/>
      <c r="AI1523" s="55"/>
      <c r="AJ1523" s="55"/>
      <c r="AK1523" s="55"/>
      <c r="AL1523" s="55"/>
      <c r="AM1523" s="55"/>
      <c r="AN1523" s="55"/>
      <c r="AO1523" s="55"/>
      <c r="AP1523" s="55"/>
      <c r="AQ1523" s="55"/>
      <c r="AR1523" s="55"/>
      <c r="AS1523" s="55"/>
      <c r="AT1523" s="55"/>
      <c r="AU1523" s="55"/>
      <c r="AV1523" s="55"/>
      <c r="AW1523" s="55"/>
      <c r="AX1523" s="55"/>
      <c r="AY1523" s="55"/>
      <c r="AZ1523" s="55"/>
      <c r="BA1523" s="55"/>
      <c r="BB1523" s="55"/>
      <c r="BC1523" s="55"/>
      <c r="BD1523" s="55"/>
      <c r="BE1523" s="55"/>
      <c r="BF1523" s="55"/>
      <c r="BG1523" s="55"/>
      <c r="BH1523" s="55"/>
      <c r="BI1523" s="55"/>
      <c r="BJ1523" s="55"/>
      <c r="BK1523" s="55"/>
      <c r="BL1523" s="55"/>
      <c r="BM1523" s="55"/>
      <c r="BN1523" s="55"/>
      <c r="BO1523" s="55"/>
      <c r="BP1523" s="55"/>
      <c r="BQ1523" s="55"/>
      <c r="BR1523" s="55"/>
    </row>
    <row r="1524" spans="3:70" x14ac:dyDescent="0.4">
      <c r="C1524" s="55"/>
      <c r="D1524" s="55"/>
      <c r="E1524" s="55"/>
      <c r="F1524" s="55"/>
      <c r="G1524" s="55"/>
      <c r="H1524" s="55"/>
      <c r="I1524" s="55"/>
      <c r="J1524" s="55"/>
      <c r="K1524" s="55"/>
      <c r="L1524" s="55"/>
      <c r="M1524" s="55"/>
      <c r="N1524" s="55"/>
      <c r="O1524" s="55"/>
      <c r="P1524" s="55"/>
      <c r="Q1524" s="55"/>
      <c r="R1524" s="55"/>
      <c r="S1524" s="55"/>
      <c r="T1524" s="55"/>
      <c r="U1524" s="55"/>
      <c r="V1524" s="55"/>
      <c r="W1524" s="55"/>
      <c r="X1524" s="55"/>
      <c r="Y1524" s="55"/>
      <c r="Z1524" s="55"/>
      <c r="AA1524" s="55"/>
      <c r="AB1524" s="55"/>
      <c r="AC1524" s="55"/>
      <c r="AD1524" s="55"/>
      <c r="AE1524" s="55"/>
      <c r="AF1524" s="55"/>
      <c r="AG1524" s="55"/>
      <c r="AH1524" s="55"/>
      <c r="AI1524" s="55"/>
      <c r="AJ1524" s="55"/>
      <c r="AK1524" s="55"/>
      <c r="AL1524" s="55"/>
      <c r="AM1524" s="55"/>
      <c r="AN1524" s="55"/>
      <c r="AO1524" s="55"/>
      <c r="AP1524" s="55"/>
      <c r="AQ1524" s="55"/>
      <c r="AR1524" s="55"/>
      <c r="AS1524" s="55"/>
      <c r="AT1524" s="55"/>
      <c r="AU1524" s="55"/>
      <c r="AV1524" s="55"/>
      <c r="AW1524" s="55"/>
      <c r="AX1524" s="55"/>
      <c r="AY1524" s="55"/>
      <c r="AZ1524" s="55"/>
      <c r="BA1524" s="55"/>
      <c r="BB1524" s="55"/>
      <c r="BC1524" s="55"/>
      <c r="BD1524" s="55"/>
      <c r="BE1524" s="55"/>
      <c r="BF1524" s="55"/>
      <c r="BG1524" s="55"/>
      <c r="BH1524" s="55"/>
      <c r="BI1524" s="55"/>
      <c r="BJ1524" s="55"/>
      <c r="BK1524" s="55"/>
      <c r="BL1524" s="55"/>
      <c r="BM1524" s="55"/>
      <c r="BN1524" s="55"/>
      <c r="BO1524" s="55"/>
      <c r="BP1524" s="55"/>
      <c r="BQ1524" s="55"/>
      <c r="BR1524" s="55"/>
    </row>
    <row r="1525" spans="3:70" x14ac:dyDescent="0.4">
      <c r="C1525" s="55"/>
      <c r="D1525" s="55"/>
      <c r="E1525" s="55"/>
      <c r="F1525" s="55"/>
      <c r="G1525" s="55"/>
      <c r="H1525" s="55"/>
      <c r="I1525" s="55"/>
      <c r="J1525" s="55"/>
      <c r="K1525" s="55"/>
      <c r="L1525" s="55"/>
      <c r="M1525" s="55"/>
      <c r="N1525" s="55"/>
      <c r="O1525" s="55"/>
      <c r="P1525" s="55"/>
      <c r="Q1525" s="55"/>
      <c r="R1525" s="55"/>
      <c r="S1525" s="55"/>
      <c r="T1525" s="55"/>
      <c r="U1525" s="55"/>
      <c r="V1525" s="55"/>
      <c r="W1525" s="55"/>
      <c r="X1525" s="55"/>
      <c r="Y1525" s="55"/>
      <c r="Z1525" s="55"/>
      <c r="AA1525" s="55"/>
      <c r="AB1525" s="55"/>
      <c r="AC1525" s="55"/>
      <c r="AD1525" s="55"/>
      <c r="AE1525" s="55"/>
      <c r="AF1525" s="55"/>
      <c r="AG1525" s="55"/>
      <c r="AH1525" s="55"/>
      <c r="AI1525" s="55"/>
      <c r="AJ1525" s="55"/>
      <c r="AK1525" s="55"/>
      <c r="AL1525" s="55"/>
      <c r="AM1525" s="55"/>
      <c r="AN1525" s="55"/>
      <c r="AO1525" s="55"/>
      <c r="AP1525" s="55"/>
      <c r="AQ1525" s="55"/>
      <c r="AR1525" s="55"/>
      <c r="AS1525" s="55"/>
      <c r="AT1525" s="55"/>
      <c r="AU1525" s="55"/>
      <c r="AV1525" s="55"/>
      <c r="AW1525" s="55"/>
      <c r="AX1525" s="55"/>
      <c r="AY1525" s="55"/>
      <c r="AZ1525" s="55"/>
      <c r="BA1525" s="55"/>
      <c r="BB1525" s="55"/>
      <c r="BC1525" s="55"/>
      <c r="BD1525" s="55"/>
      <c r="BE1525" s="55"/>
      <c r="BF1525" s="55"/>
      <c r="BG1525" s="55"/>
      <c r="BH1525" s="55"/>
      <c r="BI1525" s="55"/>
      <c r="BJ1525" s="55"/>
      <c r="BK1525" s="55"/>
      <c r="BL1525" s="55"/>
      <c r="BM1525" s="55"/>
      <c r="BN1525" s="55"/>
      <c r="BO1525" s="55"/>
      <c r="BP1525" s="55"/>
      <c r="BQ1525" s="55"/>
      <c r="BR1525" s="55"/>
    </row>
    <row r="1526" spans="3:70" x14ac:dyDescent="0.4">
      <c r="C1526" s="55"/>
      <c r="D1526" s="55"/>
      <c r="E1526" s="55"/>
      <c r="F1526" s="55"/>
      <c r="G1526" s="55"/>
      <c r="H1526" s="55"/>
      <c r="I1526" s="55"/>
      <c r="J1526" s="55"/>
      <c r="K1526" s="55"/>
      <c r="L1526" s="55"/>
      <c r="M1526" s="55"/>
      <c r="N1526" s="55"/>
      <c r="O1526" s="55"/>
      <c r="P1526" s="55"/>
      <c r="Q1526" s="55"/>
      <c r="R1526" s="55"/>
      <c r="S1526" s="55"/>
      <c r="T1526" s="55"/>
      <c r="U1526" s="55"/>
      <c r="V1526" s="55"/>
      <c r="W1526" s="55"/>
      <c r="X1526" s="55"/>
      <c r="Y1526" s="55"/>
      <c r="Z1526" s="55"/>
      <c r="AA1526" s="55"/>
      <c r="AB1526" s="55"/>
      <c r="AC1526" s="55"/>
      <c r="AD1526" s="55"/>
      <c r="AE1526" s="55"/>
      <c r="AF1526" s="55"/>
      <c r="AG1526" s="55"/>
      <c r="AH1526" s="55"/>
      <c r="AI1526" s="55"/>
      <c r="AJ1526" s="55"/>
      <c r="AK1526" s="55"/>
      <c r="AL1526" s="55"/>
      <c r="AM1526" s="55"/>
      <c r="AN1526" s="55"/>
      <c r="AO1526" s="55"/>
      <c r="AP1526" s="55"/>
      <c r="AQ1526" s="55"/>
      <c r="AR1526" s="55"/>
      <c r="AS1526" s="55"/>
      <c r="AT1526" s="55"/>
      <c r="AU1526" s="55"/>
      <c r="AV1526" s="55"/>
      <c r="AW1526" s="55"/>
      <c r="AX1526" s="55"/>
      <c r="AY1526" s="55"/>
      <c r="AZ1526" s="55"/>
      <c r="BA1526" s="55"/>
      <c r="BB1526" s="55"/>
      <c r="BC1526" s="55"/>
      <c r="BD1526" s="55"/>
      <c r="BE1526" s="55"/>
      <c r="BF1526" s="55"/>
      <c r="BG1526" s="55"/>
      <c r="BH1526" s="55"/>
      <c r="BI1526" s="55"/>
      <c r="BJ1526" s="55"/>
      <c r="BK1526" s="55"/>
      <c r="BL1526" s="55"/>
      <c r="BM1526" s="55"/>
      <c r="BN1526" s="55"/>
      <c r="BO1526" s="55"/>
      <c r="BP1526" s="55"/>
      <c r="BQ1526" s="55"/>
      <c r="BR1526" s="55"/>
    </row>
    <row r="1527" spans="3:70" x14ac:dyDescent="0.4">
      <c r="C1527" s="55"/>
      <c r="D1527" s="55"/>
      <c r="E1527" s="55"/>
      <c r="F1527" s="55"/>
      <c r="G1527" s="55"/>
      <c r="H1527" s="55"/>
      <c r="I1527" s="55"/>
      <c r="J1527" s="55"/>
      <c r="K1527" s="55"/>
      <c r="L1527" s="55"/>
      <c r="M1527" s="55"/>
      <c r="N1527" s="55"/>
      <c r="O1527" s="55"/>
      <c r="P1527" s="55"/>
      <c r="Q1527" s="55"/>
      <c r="R1527" s="55"/>
      <c r="S1527" s="55"/>
      <c r="T1527" s="55"/>
      <c r="U1527" s="55"/>
      <c r="V1527" s="55"/>
      <c r="W1527" s="55"/>
      <c r="X1527" s="55"/>
      <c r="Y1527" s="55"/>
      <c r="Z1527" s="55"/>
      <c r="AA1527" s="55"/>
      <c r="AB1527" s="55"/>
      <c r="AC1527" s="55"/>
      <c r="AD1527" s="55"/>
      <c r="AE1527" s="55"/>
      <c r="AF1527" s="55"/>
      <c r="AG1527" s="55"/>
      <c r="AH1527" s="55"/>
      <c r="AI1527" s="55"/>
      <c r="AJ1527" s="55"/>
      <c r="AK1527" s="55"/>
      <c r="AL1527" s="55"/>
      <c r="AM1527" s="55"/>
      <c r="AN1527" s="55"/>
      <c r="AO1527" s="55"/>
      <c r="AP1527" s="55"/>
      <c r="AQ1527" s="55"/>
      <c r="AR1527" s="55"/>
      <c r="AS1527" s="55"/>
      <c r="AT1527" s="55"/>
      <c r="AU1527" s="55"/>
      <c r="AV1527" s="55"/>
      <c r="AW1527" s="55"/>
      <c r="AX1527" s="55"/>
      <c r="AY1527" s="55"/>
      <c r="AZ1527" s="55"/>
      <c r="BA1527" s="55"/>
      <c r="BB1527" s="55"/>
      <c r="BC1527" s="55"/>
      <c r="BD1527" s="55"/>
      <c r="BE1527" s="55"/>
      <c r="BF1527" s="55"/>
      <c r="BG1527" s="55"/>
      <c r="BH1527" s="55"/>
      <c r="BI1527" s="55"/>
      <c r="BJ1527" s="55"/>
      <c r="BK1527" s="55"/>
      <c r="BL1527" s="55"/>
      <c r="BM1527" s="55"/>
      <c r="BN1527" s="55"/>
      <c r="BO1527" s="55"/>
      <c r="BP1527" s="55"/>
      <c r="BQ1527" s="55"/>
      <c r="BR1527" s="55"/>
    </row>
    <row r="1528" spans="3:70" x14ac:dyDescent="0.4">
      <c r="C1528" s="55"/>
      <c r="D1528" s="55"/>
      <c r="E1528" s="55"/>
      <c r="F1528" s="55"/>
      <c r="G1528" s="55"/>
      <c r="H1528" s="55"/>
      <c r="I1528" s="55"/>
      <c r="J1528" s="55"/>
      <c r="K1528" s="55"/>
      <c r="L1528" s="55"/>
      <c r="M1528" s="55"/>
      <c r="N1528" s="55"/>
      <c r="O1528" s="55"/>
      <c r="P1528" s="55"/>
      <c r="Q1528" s="55"/>
      <c r="R1528" s="55"/>
      <c r="S1528" s="55"/>
      <c r="T1528" s="55"/>
      <c r="U1528" s="55"/>
      <c r="V1528" s="55"/>
      <c r="W1528" s="55"/>
      <c r="X1528" s="55"/>
      <c r="Y1528" s="55"/>
      <c r="Z1528" s="55"/>
      <c r="AA1528" s="55"/>
      <c r="AB1528" s="55"/>
      <c r="AC1528" s="55"/>
      <c r="AD1528" s="55"/>
      <c r="AE1528" s="55"/>
      <c r="AF1528" s="55"/>
      <c r="AG1528" s="55"/>
      <c r="AH1528" s="55"/>
      <c r="AI1528" s="55"/>
      <c r="AJ1528" s="55"/>
      <c r="AK1528" s="55"/>
      <c r="AL1528" s="55"/>
      <c r="AM1528" s="55"/>
      <c r="AN1528" s="55"/>
      <c r="AO1528" s="55"/>
      <c r="AP1528" s="55"/>
      <c r="AQ1528" s="55"/>
      <c r="AR1528" s="55"/>
      <c r="AS1528" s="55"/>
      <c r="AT1528" s="55"/>
      <c r="AU1528" s="55"/>
      <c r="AV1528" s="55"/>
      <c r="AW1528" s="55"/>
      <c r="AX1528" s="55"/>
      <c r="AY1528" s="55"/>
      <c r="AZ1528" s="55"/>
      <c r="BA1528" s="55"/>
      <c r="BB1528" s="55"/>
      <c r="BC1528" s="55"/>
      <c r="BD1528" s="55"/>
      <c r="BE1528" s="55"/>
      <c r="BF1528" s="55"/>
      <c r="BG1528" s="55"/>
      <c r="BH1528" s="55"/>
      <c r="BI1528" s="55"/>
      <c r="BJ1528" s="55"/>
      <c r="BK1528" s="55"/>
      <c r="BL1528" s="55"/>
      <c r="BM1528" s="55"/>
      <c r="BN1528" s="55"/>
      <c r="BO1528" s="55"/>
      <c r="BP1528" s="55"/>
      <c r="BQ1528" s="55"/>
      <c r="BR1528" s="55"/>
    </row>
    <row r="1529" spans="3:70" x14ac:dyDescent="0.4">
      <c r="C1529" s="55"/>
      <c r="D1529" s="55"/>
      <c r="E1529" s="55"/>
      <c r="F1529" s="55"/>
      <c r="G1529" s="55"/>
      <c r="H1529" s="55"/>
      <c r="I1529" s="55"/>
      <c r="J1529" s="55"/>
      <c r="K1529" s="55"/>
      <c r="L1529" s="55"/>
      <c r="M1529" s="55"/>
      <c r="N1529" s="55"/>
      <c r="O1529" s="55"/>
      <c r="P1529" s="55"/>
      <c r="Q1529" s="55"/>
      <c r="R1529" s="55"/>
      <c r="S1529" s="55"/>
      <c r="T1529" s="55"/>
      <c r="U1529" s="55"/>
      <c r="V1529" s="55"/>
      <c r="W1529" s="55"/>
      <c r="X1529" s="55"/>
      <c r="Y1529" s="55"/>
      <c r="Z1529" s="55"/>
      <c r="AA1529" s="55"/>
      <c r="AB1529" s="55"/>
      <c r="AC1529" s="55"/>
      <c r="AD1529" s="55"/>
      <c r="AE1529" s="55"/>
      <c r="AF1529" s="55"/>
      <c r="AG1529" s="55"/>
      <c r="AH1529" s="55"/>
      <c r="AI1529" s="55"/>
      <c r="AJ1529" s="55"/>
      <c r="AK1529" s="55"/>
      <c r="AL1529" s="55"/>
      <c r="AM1529" s="55"/>
      <c r="AN1529" s="55"/>
      <c r="AO1529" s="55"/>
      <c r="AP1529" s="55"/>
      <c r="AQ1529" s="55"/>
      <c r="AR1529" s="55"/>
      <c r="AS1529" s="55"/>
      <c r="AT1529" s="55"/>
      <c r="AU1529" s="55"/>
      <c r="AV1529" s="55"/>
      <c r="AW1529" s="55"/>
      <c r="AX1529" s="55"/>
      <c r="AY1529" s="55"/>
      <c r="AZ1529" s="55"/>
      <c r="BA1529" s="55"/>
      <c r="BB1529" s="55"/>
      <c r="BC1529" s="55"/>
      <c r="BD1529" s="55"/>
      <c r="BE1529" s="55"/>
      <c r="BF1529" s="55"/>
      <c r="BG1529" s="55"/>
      <c r="BH1529" s="55"/>
      <c r="BI1529" s="55"/>
      <c r="BJ1529" s="55"/>
      <c r="BK1529" s="55"/>
      <c r="BL1529" s="55"/>
      <c r="BM1529" s="55"/>
      <c r="BN1529" s="55"/>
      <c r="BO1529" s="55"/>
      <c r="BP1529" s="55"/>
      <c r="BQ1529" s="55"/>
      <c r="BR1529" s="55"/>
    </row>
    <row r="1530" spans="3:70" x14ac:dyDescent="0.4">
      <c r="C1530" s="55"/>
      <c r="D1530" s="55"/>
      <c r="E1530" s="55"/>
      <c r="F1530" s="55"/>
      <c r="G1530" s="55"/>
      <c r="H1530" s="55"/>
      <c r="I1530" s="55"/>
      <c r="J1530" s="55"/>
      <c r="K1530" s="55"/>
      <c r="L1530" s="55"/>
      <c r="M1530" s="55"/>
      <c r="N1530" s="55"/>
      <c r="O1530" s="55"/>
      <c r="P1530" s="55"/>
      <c r="Q1530" s="55"/>
      <c r="R1530" s="55"/>
      <c r="S1530" s="55"/>
      <c r="T1530" s="55"/>
      <c r="U1530" s="55"/>
      <c r="V1530" s="55"/>
      <c r="W1530" s="55"/>
      <c r="X1530" s="55"/>
      <c r="Y1530" s="55"/>
      <c r="Z1530" s="55"/>
      <c r="AA1530" s="55"/>
      <c r="AB1530" s="55"/>
      <c r="AC1530" s="55"/>
      <c r="AD1530" s="55"/>
      <c r="AE1530" s="55"/>
      <c r="AF1530" s="55"/>
      <c r="AG1530" s="55"/>
      <c r="AH1530" s="55"/>
      <c r="AI1530" s="55"/>
      <c r="AJ1530" s="55"/>
      <c r="AK1530" s="55"/>
      <c r="AL1530" s="55"/>
      <c r="AM1530" s="55"/>
      <c r="AN1530" s="55"/>
      <c r="AO1530" s="55"/>
      <c r="AP1530" s="55"/>
      <c r="AQ1530" s="55"/>
      <c r="AR1530" s="55"/>
      <c r="AS1530" s="55"/>
      <c r="AT1530" s="55"/>
      <c r="AU1530" s="55"/>
      <c r="AV1530" s="55"/>
      <c r="AW1530" s="55"/>
      <c r="AX1530" s="55"/>
      <c r="AY1530" s="55"/>
      <c r="AZ1530" s="55"/>
      <c r="BA1530" s="55"/>
      <c r="BB1530" s="55"/>
      <c r="BC1530" s="55"/>
      <c r="BD1530" s="55"/>
      <c r="BE1530" s="55"/>
      <c r="BF1530" s="55"/>
      <c r="BG1530" s="55"/>
      <c r="BH1530" s="55"/>
      <c r="BI1530" s="55"/>
      <c r="BJ1530" s="55"/>
      <c r="BK1530" s="55"/>
      <c r="BL1530" s="55"/>
      <c r="BM1530" s="55"/>
      <c r="BN1530" s="55"/>
      <c r="BO1530" s="55"/>
      <c r="BP1530" s="55"/>
      <c r="BQ1530" s="55"/>
      <c r="BR1530" s="55"/>
    </row>
    <row r="1531" spans="3:70" x14ac:dyDescent="0.4">
      <c r="C1531" s="55"/>
      <c r="D1531" s="55"/>
      <c r="E1531" s="55"/>
      <c r="F1531" s="55"/>
      <c r="G1531" s="55"/>
      <c r="H1531" s="55"/>
      <c r="I1531" s="55"/>
      <c r="J1531" s="55"/>
      <c r="K1531" s="55"/>
      <c r="L1531" s="55"/>
      <c r="M1531" s="55"/>
      <c r="N1531" s="55"/>
      <c r="O1531" s="55"/>
      <c r="P1531" s="55"/>
      <c r="Q1531" s="55"/>
      <c r="R1531" s="55"/>
      <c r="S1531" s="55"/>
      <c r="T1531" s="55"/>
      <c r="U1531" s="55"/>
      <c r="V1531" s="55"/>
      <c r="W1531" s="55"/>
      <c r="X1531" s="55"/>
      <c r="Y1531" s="55"/>
      <c r="Z1531" s="55"/>
      <c r="AA1531" s="55"/>
      <c r="AB1531" s="55"/>
      <c r="AC1531" s="55"/>
      <c r="AD1531" s="55"/>
      <c r="AE1531" s="55"/>
      <c r="AF1531" s="55"/>
      <c r="AG1531" s="55"/>
      <c r="AH1531" s="55"/>
      <c r="AI1531" s="55"/>
      <c r="AJ1531" s="55"/>
      <c r="AK1531" s="55"/>
      <c r="AL1531" s="55"/>
      <c r="AM1531" s="55"/>
      <c r="AN1531" s="55"/>
      <c r="AO1531" s="55"/>
      <c r="AP1531" s="55"/>
      <c r="AQ1531" s="55"/>
      <c r="AR1531" s="55"/>
      <c r="AS1531" s="55"/>
      <c r="AT1531" s="55"/>
      <c r="AU1531" s="55"/>
      <c r="AV1531" s="55"/>
      <c r="AW1531" s="55"/>
      <c r="AX1531" s="55"/>
      <c r="AY1531" s="55"/>
      <c r="AZ1531" s="55"/>
      <c r="BA1531" s="55"/>
      <c r="BB1531" s="55"/>
      <c r="BC1531" s="55"/>
      <c r="BD1531" s="55"/>
      <c r="BE1531" s="55"/>
      <c r="BF1531" s="55"/>
      <c r="BG1531" s="55"/>
      <c r="BH1531" s="55"/>
      <c r="BI1531" s="55"/>
      <c r="BJ1531" s="55"/>
      <c r="BK1531" s="55"/>
      <c r="BL1531" s="55"/>
      <c r="BM1531" s="55"/>
      <c r="BN1531" s="55"/>
      <c r="BO1531" s="55"/>
      <c r="BP1531" s="55"/>
      <c r="BQ1531" s="55"/>
      <c r="BR1531" s="55"/>
    </row>
    <row r="1532" spans="3:70" x14ac:dyDescent="0.4">
      <c r="C1532" s="55"/>
      <c r="D1532" s="55"/>
      <c r="E1532" s="55"/>
      <c r="F1532" s="55"/>
      <c r="G1532" s="55"/>
      <c r="H1532" s="55"/>
      <c r="I1532" s="55"/>
      <c r="J1532" s="55"/>
      <c r="K1532" s="55"/>
      <c r="L1532" s="55"/>
      <c r="M1532" s="55"/>
      <c r="N1532" s="55"/>
      <c r="O1532" s="55"/>
      <c r="P1532" s="55"/>
      <c r="Q1532" s="55"/>
      <c r="R1532" s="55"/>
      <c r="S1532" s="55"/>
      <c r="T1532" s="55"/>
      <c r="U1532" s="55"/>
      <c r="V1532" s="55"/>
      <c r="W1532" s="55"/>
      <c r="X1532" s="55"/>
      <c r="Y1532" s="55"/>
      <c r="Z1532" s="55"/>
      <c r="AA1532" s="55"/>
      <c r="AB1532" s="55"/>
      <c r="AC1532" s="55"/>
      <c r="AD1532" s="55"/>
      <c r="AE1532" s="55"/>
      <c r="AF1532" s="55"/>
      <c r="AG1532" s="55"/>
      <c r="AH1532" s="55"/>
      <c r="AI1532" s="55"/>
      <c r="AJ1532" s="55"/>
      <c r="AK1532" s="55"/>
      <c r="AL1532" s="55"/>
      <c r="AM1532" s="55"/>
      <c r="AN1532" s="55"/>
      <c r="AO1532" s="55"/>
      <c r="AP1532" s="55"/>
      <c r="AQ1532" s="55"/>
      <c r="AR1532" s="55"/>
      <c r="AS1532" s="55"/>
      <c r="AT1532" s="55"/>
      <c r="AU1532" s="55"/>
      <c r="AV1532" s="55"/>
      <c r="AW1532" s="55"/>
      <c r="AX1532" s="55"/>
      <c r="AY1532" s="55"/>
      <c r="AZ1532" s="55"/>
      <c r="BA1532" s="55"/>
      <c r="BB1532" s="55"/>
      <c r="BC1532" s="55"/>
      <c r="BD1532" s="55"/>
      <c r="BE1532" s="55"/>
      <c r="BF1532" s="55"/>
      <c r="BG1532" s="55"/>
      <c r="BH1532" s="55"/>
      <c r="BI1532" s="55"/>
      <c r="BJ1532" s="55"/>
      <c r="BK1532" s="55"/>
      <c r="BL1532" s="55"/>
      <c r="BM1532" s="55"/>
      <c r="BN1532" s="55"/>
      <c r="BO1532" s="55"/>
      <c r="BP1532" s="55"/>
      <c r="BQ1532" s="55"/>
      <c r="BR1532" s="55"/>
    </row>
    <row r="1533" spans="3:70" x14ac:dyDescent="0.4">
      <c r="C1533" s="55"/>
      <c r="D1533" s="55"/>
      <c r="E1533" s="55"/>
      <c r="F1533" s="55"/>
      <c r="G1533" s="55"/>
      <c r="H1533" s="55"/>
      <c r="I1533" s="55"/>
      <c r="J1533" s="55"/>
      <c r="K1533" s="55"/>
      <c r="L1533" s="55"/>
      <c r="M1533" s="55"/>
      <c r="N1533" s="55"/>
      <c r="O1533" s="55"/>
      <c r="P1533" s="55"/>
      <c r="Q1533" s="55"/>
      <c r="R1533" s="55"/>
      <c r="S1533" s="55"/>
      <c r="T1533" s="55"/>
      <c r="U1533" s="55"/>
      <c r="V1533" s="55"/>
      <c r="W1533" s="55"/>
      <c r="X1533" s="55"/>
      <c r="Y1533" s="55"/>
      <c r="Z1533" s="55"/>
      <c r="AA1533" s="55"/>
      <c r="AB1533" s="55"/>
      <c r="AC1533" s="55"/>
      <c r="AD1533" s="55"/>
      <c r="AE1533" s="55"/>
      <c r="AF1533" s="55"/>
      <c r="AG1533" s="55"/>
      <c r="AH1533" s="55"/>
      <c r="AI1533" s="55"/>
      <c r="AJ1533" s="55"/>
      <c r="AK1533" s="55"/>
      <c r="AL1533" s="55"/>
      <c r="AM1533" s="55"/>
      <c r="AN1533" s="55"/>
      <c r="AO1533" s="55"/>
      <c r="AP1533" s="55"/>
      <c r="AQ1533" s="55"/>
      <c r="AR1533" s="55"/>
      <c r="AS1533" s="55"/>
      <c r="AT1533" s="55"/>
      <c r="AU1533" s="55"/>
      <c r="AV1533" s="55"/>
      <c r="AW1533" s="55"/>
      <c r="AX1533" s="55"/>
      <c r="AY1533" s="55"/>
      <c r="AZ1533" s="55"/>
      <c r="BA1533" s="55"/>
      <c r="BB1533" s="55"/>
      <c r="BC1533" s="55"/>
      <c r="BD1533" s="55"/>
      <c r="BE1533" s="55"/>
      <c r="BF1533" s="55"/>
      <c r="BG1533" s="55"/>
      <c r="BH1533" s="55"/>
      <c r="BI1533" s="55"/>
      <c r="BJ1533" s="55"/>
      <c r="BK1533" s="55"/>
      <c r="BL1533" s="55"/>
      <c r="BM1533" s="55"/>
      <c r="BN1533" s="55"/>
      <c r="BO1533" s="55"/>
      <c r="BP1533" s="55"/>
      <c r="BQ1533" s="55"/>
      <c r="BR1533" s="55"/>
    </row>
    <row r="1534" spans="3:70" x14ac:dyDescent="0.4">
      <c r="C1534" s="55"/>
      <c r="D1534" s="55"/>
      <c r="E1534" s="55"/>
      <c r="F1534" s="55"/>
      <c r="G1534" s="55"/>
      <c r="H1534" s="55"/>
      <c r="I1534" s="55"/>
      <c r="J1534" s="55"/>
      <c r="K1534" s="55"/>
      <c r="L1534" s="55"/>
      <c r="M1534" s="55"/>
      <c r="N1534" s="55"/>
      <c r="O1534" s="55"/>
      <c r="P1534" s="55"/>
      <c r="Q1534" s="55"/>
      <c r="R1534" s="55"/>
      <c r="S1534" s="55"/>
      <c r="T1534" s="55"/>
      <c r="U1534" s="55"/>
      <c r="V1534" s="55"/>
      <c r="W1534" s="55"/>
      <c r="X1534" s="55"/>
      <c r="Y1534" s="55"/>
      <c r="Z1534" s="55"/>
      <c r="AA1534" s="55"/>
      <c r="AB1534" s="55"/>
      <c r="AC1534" s="55"/>
      <c r="AD1534" s="55"/>
      <c r="AE1534" s="55"/>
      <c r="AF1534" s="55"/>
      <c r="AG1534" s="55"/>
      <c r="AH1534" s="55"/>
      <c r="AI1534" s="55"/>
      <c r="AJ1534" s="55"/>
      <c r="AK1534" s="55"/>
      <c r="AL1534" s="55"/>
      <c r="AM1534" s="55"/>
      <c r="AN1534" s="55"/>
      <c r="AO1534" s="55"/>
      <c r="AP1534" s="55"/>
      <c r="AQ1534" s="55"/>
      <c r="AR1534" s="55"/>
      <c r="AS1534" s="55"/>
      <c r="AT1534" s="55"/>
      <c r="AU1534" s="55"/>
      <c r="AV1534" s="55"/>
      <c r="AW1534" s="55"/>
      <c r="AX1534" s="55"/>
      <c r="AY1534" s="55"/>
      <c r="AZ1534" s="55"/>
      <c r="BA1534" s="55"/>
      <c r="BB1534" s="55"/>
      <c r="BC1534" s="55"/>
      <c r="BD1534" s="55"/>
      <c r="BE1534" s="55"/>
      <c r="BF1534" s="55"/>
      <c r="BG1534" s="55"/>
      <c r="BH1534" s="55"/>
      <c r="BI1534" s="55"/>
      <c r="BJ1534" s="55"/>
      <c r="BK1534" s="55"/>
      <c r="BL1534" s="55"/>
      <c r="BM1534" s="55"/>
      <c r="BN1534" s="55"/>
      <c r="BO1534" s="55"/>
      <c r="BP1534" s="55"/>
      <c r="BQ1534" s="55"/>
      <c r="BR1534" s="55"/>
    </row>
    <row r="1535" spans="3:70" x14ac:dyDescent="0.4">
      <c r="C1535" s="55"/>
      <c r="D1535" s="55"/>
      <c r="E1535" s="55"/>
      <c r="F1535" s="55"/>
      <c r="G1535" s="55"/>
      <c r="H1535" s="55"/>
      <c r="I1535" s="55"/>
      <c r="J1535" s="55"/>
      <c r="K1535" s="55"/>
      <c r="L1535" s="55"/>
      <c r="M1535" s="55"/>
      <c r="N1535" s="55"/>
      <c r="O1535" s="55"/>
      <c r="P1535" s="55"/>
      <c r="Q1535" s="55"/>
      <c r="R1535" s="55"/>
      <c r="S1535" s="55"/>
      <c r="T1535" s="55"/>
      <c r="U1535" s="55"/>
      <c r="V1535" s="55"/>
      <c r="W1535" s="55"/>
      <c r="X1535" s="55"/>
      <c r="Y1535" s="55"/>
      <c r="Z1535" s="55"/>
      <c r="AA1535" s="55"/>
      <c r="AB1535" s="55"/>
      <c r="AC1535" s="55"/>
      <c r="AD1535" s="55"/>
      <c r="AE1535" s="55"/>
      <c r="AF1535" s="55"/>
      <c r="AG1535" s="55"/>
      <c r="AH1535" s="55"/>
      <c r="AI1535" s="55"/>
      <c r="AJ1535" s="55"/>
      <c r="AK1535" s="55"/>
      <c r="AL1535" s="55"/>
      <c r="AM1535" s="55"/>
      <c r="AN1535" s="55"/>
      <c r="AO1535" s="55"/>
      <c r="AP1535" s="55"/>
      <c r="AQ1535" s="55"/>
      <c r="AR1535" s="55"/>
      <c r="AS1535" s="55"/>
      <c r="AT1535" s="55"/>
      <c r="AU1535" s="55"/>
      <c r="AV1535" s="55"/>
      <c r="AW1535" s="55"/>
      <c r="AX1535" s="55"/>
      <c r="AY1535" s="55"/>
      <c r="AZ1535" s="55"/>
      <c r="BA1535" s="55"/>
      <c r="BB1535" s="55"/>
      <c r="BC1535" s="55"/>
      <c r="BD1535" s="55"/>
      <c r="BE1535" s="55"/>
      <c r="BF1535" s="55"/>
      <c r="BG1535" s="55"/>
      <c r="BH1535" s="55"/>
      <c r="BI1535" s="55"/>
      <c r="BJ1535" s="55"/>
      <c r="BK1535" s="55"/>
      <c r="BL1535" s="55"/>
      <c r="BM1535" s="55"/>
      <c r="BN1535" s="55"/>
      <c r="BO1535" s="55"/>
      <c r="BP1535" s="55"/>
      <c r="BQ1535" s="55"/>
      <c r="BR1535" s="55"/>
    </row>
    <row r="1536" spans="3:70" x14ac:dyDescent="0.4">
      <c r="C1536" s="55"/>
      <c r="D1536" s="55"/>
      <c r="E1536" s="55"/>
      <c r="F1536" s="55"/>
      <c r="G1536" s="55"/>
      <c r="H1536" s="55"/>
      <c r="I1536" s="55"/>
      <c r="J1536" s="55"/>
      <c r="K1536" s="55"/>
      <c r="L1536" s="55"/>
      <c r="M1536" s="55"/>
      <c r="N1536" s="55"/>
      <c r="O1536" s="55"/>
      <c r="P1536" s="55"/>
      <c r="Q1536" s="55"/>
      <c r="R1536" s="55"/>
      <c r="S1536" s="55"/>
      <c r="T1536" s="55"/>
      <c r="U1536" s="55"/>
      <c r="V1536" s="55"/>
      <c r="W1536" s="55"/>
      <c r="X1536" s="55"/>
      <c r="Y1536" s="55"/>
      <c r="Z1536" s="55"/>
      <c r="AA1536" s="55"/>
      <c r="AB1536" s="55"/>
      <c r="AC1536" s="55"/>
      <c r="AD1536" s="55"/>
      <c r="AE1536" s="55"/>
      <c r="AF1536" s="55"/>
      <c r="AG1536" s="55"/>
      <c r="AH1536" s="55"/>
      <c r="AI1536" s="55"/>
      <c r="AJ1536" s="55"/>
      <c r="AK1536" s="55"/>
      <c r="AL1536" s="55"/>
      <c r="AM1536" s="55"/>
      <c r="AN1536" s="55"/>
      <c r="AO1536" s="55"/>
      <c r="AP1536" s="55"/>
      <c r="AQ1536" s="55"/>
      <c r="AR1536" s="55"/>
      <c r="AS1536" s="55"/>
      <c r="AT1536" s="55"/>
      <c r="AU1536" s="55"/>
      <c r="AV1536" s="55"/>
      <c r="AW1536" s="55"/>
      <c r="AX1536" s="55"/>
      <c r="AY1536" s="55"/>
      <c r="AZ1536" s="55"/>
      <c r="BA1536" s="55"/>
      <c r="BB1536" s="55"/>
      <c r="BC1536" s="55"/>
      <c r="BD1536" s="55"/>
      <c r="BE1536" s="55"/>
      <c r="BF1536" s="55"/>
      <c r="BG1536" s="55"/>
      <c r="BH1536" s="55"/>
      <c r="BI1536" s="55"/>
      <c r="BJ1536" s="55"/>
      <c r="BK1536" s="55"/>
      <c r="BL1536" s="55"/>
      <c r="BM1536" s="55"/>
      <c r="BN1536" s="55"/>
      <c r="BO1536" s="55"/>
      <c r="BP1536" s="55"/>
      <c r="BQ1536" s="55"/>
      <c r="BR1536" s="55"/>
    </row>
    <row r="1537" spans="3:70" x14ac:dyDescent="0.4">
      <c r="C1537" s="55"/>
      <c r="D1537" s="55"/>
      <c r="E1537" s="55"/>
      <c r="F1537" s="55"/>
      <c r="G1537" s="55"/>
      <c r="H1537" s="55"/>
      <c r="I1537" s="55"/>
      <c r="J1537" s="55"/>
      <c r="K1537" s="55"/>
      <c r="L1537" s="55"/>
      <c r="M1537" s="55"/>
      <c r="N1537" s="55"/>
      <c r="O1537" s="55"/>
      <c r="P1537" s="55"/>
      <c r="Q1537" s="55"/>
      <c r="R1537" s="55"/>
      <c r="S1537" s="55"/>
      <c r="T1537" s="55"/>
      <c r="U1537" s="55"/>
      <c r="V1537" s="55"/>
      <c r="W1537" s="55"/>
      <c r="X1537" s="55"/>
      <c r="Y1537" s="55"/>
      <c r="Z1537" s="55"/>
      <c r="AA1537" s="55"/>
      <c r="AB1537" s="55"/>
      <c r="AC1537" s="55"/>
      <c r="AD1537" s="55"/>
      <c r="AE1537" s="55"/>
      <c r="AF1537" s="55"/>
      <c r="AG1537" s="55"/>
      <c r="AH1537" s="55"/>
      <c r="AI1537" s="55"/>
      <c r="AJ1537" s="55"/>
      <c r="AK1537" s="55"/>
      <c r="AL1537" s="55"/>
      <c r="AM1537" s="55"/>
      <c r="AN1537" s="55"/>
      <c r="AO1537" s="55"/>
      <c r="AP1537" s="55"/>
      <c r="AQ1537" s="55"/>
      <c r="AR1537" s="55"/>
      <c r="AS1537" s="55"/>
      <c r="AT1537" s="55"/>
      <c r="AU1537" s="55"/>
      <c r="AV1537" s="55"/>
      <c r="AW1537" s="55"/>
      <c r="AX1537" s="55"/>
      <c r="AY1537" s="55"/>
      <c r="AZ1537" s="55"/>
      <c r="BA1537" s="55"/>
      <c r="BB1537" s="55"/>
      <c r="BC1537" s="55"/>
      <c r="BD1537" s="55"/>
      <c r="BE1537" s="55"/>
      <c r="BF1537" s="55"/>
      <c r="BG1537" s="55"/>
      <c r="BH1537" s="55"/>
      <c r="BI1537" s="55"/>
      <c r="BJ1537" s="55"/>
      <c r="BK1537" s="55"/>
      <c r="BL1537" s="55"/>
      <c r="BM1537" s="55"/>
      <c r="BN1537" s="55"/>
      <c r="BO1537" s="55"/>
      <c r="BP1537" s="55"/>
      <c r="BQ1537" s="55"/>
      <c r="BR1537" s="55"/>
    </row>
    <row r="1538" spans="3:70" x14ac:dyDescent="0.4">
      <c r="C1538" s="55"/>
      <c r="D1538" s="55"/>
      <c r="E1538" s="55"/>
      <c r="F1538" s="55"/>
      <c r="G1538" s="55"/>
      <c r="H1538" s="55"/>
      <c r="I1538" s="55"/>
      <c r="J1538" s="55"/>
      <c r="K1538" s="55"/>
      <c r="L1538" s="55"/>
      <c r="M1538" s="55"/>
      <c r="N1538" s="55"/>
      <c r="O1538" s="55"/>
      <c r="P1538" s="55"/>
      <c r="Q1538" s="55"/>
      <c r="R1538" s="55"/>
      <c r="S1538" s="55"/>
      <c r="T1538" s="55"/>
      <c r="U1538" s="55"/>
      <c r="V1538" s="55"/>
      <c r="W1538" s="55"/>
      <c r="X1538" s="55"/>
      <c r="Y1538" s="55"/>
      <c r="Z1538" s="55"/>
      <c r="AA1538" s="55"/>
      <c r="AB1538" s="55"/>
      <c r="AC1538" s="55"/>
      <c r="AD1538" s="55"/>
      <c r="AE1538" s="55"/>
      <c r="AF1538" s="55"/>
      <c r="AG1538" s="55"/>
      <c r="AH1538" s="55"/>
      <c r="AI1538" s="55"/>
      <c r="AJ1538" s="55"/>
      <c r="AK1538" s="55"/>
      <c r="AL1538" s="55"/>
      <c r="AM1538" s="55"/>
      <c r="AN1538" s="55"/>
      <c r="AO1538" s="55"/>
      <c r="AP1538" s="55"/>
      <c r="AQ1538" s="55"/>
      <c r="AR1538" s="55"/>
      <c r="AS1538" s="55"/>
      <c r="AT1538" s="55"/>
      <c r="AU1538" s="55"/>
      <c r="AV1538" s="55"/>
      <c r="AW1538" s="55"/>
      <c r="AX1538" s="55"/>
      <c r="AY1538" s="55"/>
      <c r="AZ1538" s="55"/>
      <c r="BA1538" s="55"/>
      <c r="BB1538" s="55"/>
      <c r="BC1538" s="55"/>
      <c r="BD1538" s="55"/>
      <c r="BE1538" s="55"/>
      <c r="BF1538" s="55"/>
      <c r="BG1538" s="55"/>
      <c r="BH1538" s="55"/>
      <c r="BI1538" s="55"/>
      <c r="BJ1538" s="55"/>
      <c r="BK1538" s="55"/>
      <c r="BL1538" s="55"/>
      <c r="BM1538" s="55"/>
      <c r="BN1538" s="55"/>
      <c r="BO1538" s="55"/>
      <c r="BP1538" s="55"/>
      <c r="BQ1538" s="55"/>
      <c r="BR1538" s="55"/>
    </row>
    <row r="1539" spans="3:70" x14ac:dyDescent="0.4">
      <c r="C1539" s="55"/>
      <c r="D1539" s="55"/>
      <c r="E1539" s="55"/>
      <c r="F1539" s="55"/>
      <c r="G1539" s="55"/>
      <c r="H1539" s="55"/>
      <c r="I1539" s="55"/>
      <c r="J1539" s="55"/>
      <c r="K1539" s="55"/>
      <c r="L1539" s="55"/>
      <c r="M1539" s="55"/>
      <c r="N1539" s="55"/>
      <c r="O1539" s="55"/>
      <c r="P1539" s="55"/>
      <c r="Q1539" s="55"/>
      <c r="R1539" s="55"/>
      <c r="S1539" s="55"/>
      <c r="T1539" s="55"/>
      <c r="U1539" s="55"/>
      <c r="V1539" s="55"/>
      <c r="W1539" s="55"/>
      <c r="X1539" s="55"/>
      <c r="Y1539" s="55"/>
      <c r="Z1539" s="55"/>
      <c r="AA1539" s="55"/>
      <c r="AB1539" s="55"/>
      <c r="AC1539" s="55"/>
      <c r="AD1539" s="55"/>
      <c r="AE1539" s="55"/>
      <c r="AF1539" s="55"/>
      <c r="AG1539" s="55"/>
      <c r="AH1539" s="55"/>
      <c r="AI1539" s="55"/>
      <c r="AJ1539" s="55"/>
      <c r="AK1539" s="55"/>
      <c r="AL1539" s="55"/>
      <c r="AM1539" s="55"/>
      <c r="AN1539" s="55"/>
      <c r="AO1539" s="55"/>
      <c r="AP1539" s="55"/>
      <c r="AQ1539" s="55"/>
      <c r="AR1539" s="55"/>
      <c r="AS1539" s="55"/>
      <c r="AT1539" s="55"/>
      <c r="AU1539" s="55"/>
      <c r="AV1539" s="55"/>
      <c r="AW1539" s="55"/>
      <c r="AX1539" s="55"/>
      <c r="AY1539" s="55"/>
      <c r="AZ1539" s="55"/>
      <c r="BA1539" s="55"/>
      <c r="BB1539" s="55"/>
      <c r="BC1539" s="55"/>
      <c r="BD1539" s="55"/>
      <c r="BE1539" s="55"/>
      <c r="BF1539" s="55"/>
      <c r="BG1539" s="55"/>
      <c r="BH1539" s="55"/>
      <c r="BI1539" s="55"/>
      <c r="BJ1539" s="55"/>
      <c r="BK1539" s="55"/>
      <c r="BL1539" s="55"/>
      <c r="BM1539" s="55"/>
      <c r="BN1539" s="55"/>
      <c r="BO1539" s="55"/>
      <c r="BP1539" s="55"/>
      <c r="BQ1539" s="55"/>
      <c r="BR1539" s="55"/>
    </row>
    <row r="1540" spans="3:70" x14ac:dyDescent="0.4">
      <c r="C1540" s="55"/>
      <c r="D1540" s="55"/>
      <c r="E1540" s="55"/>
      <c r="F1540" s="55"/>
      <c r="G1540" s="55"/>
      <c r="H1540" s="55"/>
      <c r="I1540" s="55"/>
      <c r="J1540" s="55"/>
      <c r="K1540" s="55"/>
      <c r="L1540" s="55"/>
      <c r="M1540" s="55"/>
      <c r="N1540" s="55"/>
      <c r="O1540" s="55"/>
      <c r="P1540" s="55"/>
      <c r="Q1540" s="55"/>
      <c r="R1540" s="55"/>
      <c r="S1540" s="55"/>
      <c r="T1540" s="55"/>
      <c r="U1540" s="55"/>
      <c r="V1540" s="55"/>
      <c r="W1540" s="55"/>
      <c r="X1540" s="55"/>
      <c r="Y1540" s="55"/>
      <c r="Z1540" s="55"/>
      <c r="AA1540" s="55"/>
      <c r="AB1540" s="55"/>
      <c r="AC1540" s="55"/>
      <c r="AD1540" s="55"/>
      <c r="AE1540" s="55"/>
      <c r="AF1540" s="55"/>
      <c r="AG1540" s="55"/>
      <c r="AH1540" s="55"/>
      <c r="AI1540" s="55"/>
      <c r="AJ1540" s="55"/>
      <c r="AK1540" s="55"/>
      <c r="AL1540" s="55"/>
      <c r="AM1540" s="55"/>
      <c r="AN1540" s="55"/>
      <c r="AO1540" s="55"/>
      <c r="AP1540" s="55"/>
      <c r="AQ1540" s="55"/>
      <c r="AR1540" s="55"/>
      <c r="AS1540" s="55"/>
      <c r="AT1540" s="55"/>
      <c r="AU1540" s="55"/>
      <c r="AV1540" s="55"/>
      <c r="AW1540" s="55"/>
      <c r="AX1540" s="55"/>
      <c r="AY1540" s="55"/>
      <c r="AZ1540" s="55"/>
      <c r="BA1540" s="55"/>
      <c r="BB1540" s="55"/>
      <c r="BC1540" s="55"/>
      <c r="BD1540" s="55"/>
      <c r="BE1540" s="55"/>
      <c r="BF1540" s="55"/>
      <c r="BG1540" s="55"/>
      <c r="BH1540" s="55"/>
      <c r="BI1540" s="55"/>
      <c r="BJ1540" s="55"/>
      <c r="BK1540" s="55"/>
      <c r="BL1540" s="55"/>
      <c r="BM1540" s="55"/>
      <c r="BN1540" s="55"/>
      <c r="BO1540" s="55"/>
      <c r="BP1540" s="55"/>
      <c r="BQ1540" s="55"/>
      <c r="BR1540" s="55"/>
    </row>
    <row r="1541" spans="3:70" x14ac:dyDescent="0.4">
      <c r="C1541" s="55"/>
      <c r="D1541" s="55"/>
      <c r="E1541" s="55"/>
      <c r="F1541" s="55"/>
      <c r="G1541" s="55"/>
      <c r="H1541" s="55"/>
      <c r="I1541" s="55"/>
      <c r="J1541" s="55"/>
      <c r="K1541" s="55"/>
      <c r="L1541" s="55"/>
      <c r="M1541" s="55"/>
      <c r="N1541" s="55"/>
      <c r="O1541" s="55"/>
      <c r="P1541" s="55"/>
      <c r="Q1541" s="55"/>
      <c r="R1541" s="55"/>
      <c r="S1541" s="55"/>
      <c r="T1541" s="55"/>
      <c r="U1541" s="55"/>
      <c r="V1541" s="55"/>
      <c r="W1541" s="55"/>
      <c r="X1541" s="55"/>
      <c r="Y1541" s="55"/>
      <c r="Z1541" s="55"/>
      <c r="AA1541" s="55"/>
      <c r="AB1541" s="55"/>
      <c r="AC1541" s="55"/>
      <c r="AD1541" s="55"/>
      <c r="AE1541" s="55"/>
      <c r="AF1541" s="55"/>
      <c r="AG1541" s="55"/>
      <c r="AH1541" s="55"/>
      <c r="AI1541" s="55"/>
      <c r="AJ1541" s="55"/>
      <c r="AK1541" s="55"/>
      <c r="AL1541" s="55"/>
      <c r="AM1541" s="55"/>
      <c r="AN1541" s="55"/>
      <c r="AO1541" s="55"/>
      <c r="AP1541" s="55"/>
      <c r="AQ1541" s="55"/>
      <c r="AR1541" s="55"/>
      <c r="AS1541" s="55"/>
      <c r="AT1541" s="55"/>
      <c r="AU1541" s="55"/>
      <c r="AV1541" s="55"/>
      <c r="AW1541" s="55"/>
      <c r="AX1541" s="55"/>
      <c r="AY1541" s="55"/>
      <c r="AZ1541" s="55"/>
      <c r="BA1541" s="55"/>
      <c r="BB1541" s="55"/>
      <c r="BC1541" s="55"/>
      <c r="BD1541" s="55"/>
      <c r="BE1541" s="55"/>
      <c r="BF1541" s="55"/>
      <c r="BG1541" s="55"/>
      <c r="BH1541" s="55"/>
      <c r="BI1541" s="55"/>
      <c r="BJ1541" s="55"/>
      <c r="BK1541" s="55"/>
      <c r="BL1541" s="55"/>
      <c r="BM1541" s="55"/>
      <c r="BN1541" s="55"/>
      <c r="BO1541" s="55"/>
      <c r="BP1541" s="55"/>
      <c r="BQ1541" s="55"/>
      <c r="BR1541" s="55"/>
    </row>
    <row r="1542" spans="3:70" x14ac:dyDescent="0.4">
      <c r="C1542" s="55"/>
      <c r="D1542" s="55"/>
      <c r="E1542" s="55"/>
      <c r="F1542" s="55"/>
      <c r="G1542" s="55"/>
      <c r="H1542" s="55"/>
      <c r="I1542" s="55"/>
      <c r="J1542" s="55"/>
      <c r="K1542" s="55"/>
      <c r="L1542" s="55"/>
      <c r="M1542" s="55"/>
      <c r="N1542" s="55"/>
      <c r="O1542" s="55"/>
      <c r="P1542" s="55"/>
      <c r="Q1542" s="55"/>
      <c r="R1542" s="55"/>
      <c r="S1542" s="55"/>
      <c r="T1542" s="55"/>
      <c r="U1542" s="55"/>
      <c r="V1542" s="55"/>
      <c r="W1542" s="55"/>
      <c r="X1542" s="55"/>
      <c r="Y1542" s="55"/>
      <c r="Z1542" s="55"/>
      <c r="AA1542" s="55"/>
      <c r="AB1542" s="55"/>
      <c r="AC1542" s="55"/>
      <c r="AD1542" s="55"/>
      <c r="AE1542" s="55"/>
      <c r="AF1542" s="55"/>
      <c r="AG1542" s="55"/>
      <c r="AH1542" s="55"/>
      <c r="AI1542" s="55"/>
      <c r="AJ1542" s="55"/>
      <c r="AK1542" s="55"/>
      <c r="AL1542" s="55"/>
      <c r="AM1542" s="55"/>
      <c r="AN1542" s="55"/>
      <c r="AO1542" s="55"/>
      <c r="AP1542" s="55"/>
      <c r="AQ1542" s="55"/>
      <c r="AR1542" s="55"/>
      <c r="AS1542" s="55"/>
      <c r="AT1542" s="55"/>
      <c r="AU1542" s="55"/>
      <c r="AV1542" s="55"/>
      <c r="AW1542" s="55"/>
      <c r="AX1542" s="55"/>
      <c r="AY1542" s="55"/>
      <c r="AZ1542" s="55"/>
      <c r="BA1542" s="55"/>
      <c r="BB1542" s="55"/>
      <c r="BC1542" s="55"/>
      <c r="BD1542" s="55"/>
      <c r="BE1542" s="55"/>
      <c r="BF1542" s="55"/>
      <c r="BG1542" s="55"/>
      <c r="BH1542" s="55"/>
      <c r="BI1542" s="55"/>
      <c r="BJ1542" s="55"/>
      <c r="BK1542" s="55"/>
      <c r="BL1542" s="55"/>
      <c r="BM1542" s="55"/>
      <c r="BN1542" s="55"/>
      <c r="BO1542" s="55"/>
      <c r="BP1542" s="55"/>
      <c r="BQ1542" s="55"/>
      <c r="BR1542" s="55"/>
    </row>
    <row r="1543" spans="3:70" x14ac:dyDescent="0.4">
      <c r="C1543" s="55"/>
      <c r="D1543" s="55"/>
      <c r="E1543" s="55"/>
      <c r="F1543" s="55"/>
      <c r="G1543" s="55"/>
      <c r="H1543" s="55"/>
      <c r="I1543" s="55"/>
      <c r="J1543" s="55"/>
      <c r="K1543" s="55"/>
      <c r="L1543" s="55"/>
      <c r="M1543" s="55"/>
      <c r="N1543" s="55"/>
      <c r="O1543" s="55"/>
      <c r="P1543" s="55"/>
      <c r="Q1543" s="55"/>
      <c r="R1543" s="55"/>
      <c r="S1543" s="55"/>
      <c r="T1543" s="55"/>
      <c r="U1543" s="55"/>
      <c r="V1543" s="55"/>
      <c r="W1543" s="55"/>
      <c r="X1543" s="55"/>
      <c r="Y1543" s="55"/>
      <c r="Z1543" s="55"/>
      <c r="AA1543" s="55"/>
      <c r="AB1543" s="55"/>
      <c r="AC1543" s="55"/>
      <c r="AD1543" s="55"/>
      <c r="AE1543" s="55"/>
      <c r="AF1543" s="55"/>
      <c r="AG1543" s="55"/>
      <c r="AH1543" s="55"/>
      <c r="AI1543" s="55"/>
      <c r="AJ1543" s="55"/>
      <c r="AK1543" s="55"/>
      <c r="AL1543" s="55"/>
      <c r="AM1543" s="55"/>
      <c r="AN1543" s="55"/>
      <c r="AO1543" s="55"/>
      <c r="AP1543" s="55"/>
      <c r="AQ1543" s="55"/>
      <c r="AR1543" s="55"/>
      <c r="AS1543" s="55"/>
      <c r="AT1543" s="55"/>
      <c r="AU1543" s="55"/>
      <c r="AV1543" s="55"/>
      <c r="AW1543" s="55"/>
      <c r="AX1543" s="55"/>
      <c r="AY1543" s="55"/>
      <c r="AZ1543" s="55"/>
      <c r="BA1543" s="55"/>
      <c r="BB1543" s="55"/>
      <c r="BC1543" s="55"/>
      <c r="BD1543" s="55"/>
      <c r="BE1543" s="55"/>
      <c r="BF1543" s="55"/>
      <c r="BG1543" s="55"/>
      <c r="BH1543" s="55"/>
      <c r="BI1543" s="55"/>
      <c r="BJ1543" s="55"/>
      <c r="BK1543" s="55"/>
      <c r="BL1543" s="55"/>
      <c r="BM1543" s="55"/>
      <c r="BN1543" s="55"/>
      <c r="BO1543" s="55"/>
      <c r="BP1543" s="55"/>
      <c r="BQ1543" s="55"/>
      <c r="BR1543" s="55"/>
    </row>
    <row r="1544" spans="3:70" x14ac:dyDescent="0.4">
      <c r="C1544" s="55"/>
      <c r="D1544" s="55"/>
      <c r="E1544" s="55"/>
      <c r="F1544" s="55"/>
      <c r="G1544" s="55"/>
      <c r="H1544" s="55"/>
      <c r="I1544" s="55"/>
      <c r="J1544" s="55"/>
      <c r="K1544" s="55"/>
      <c r="L1544" s="55"/>
      <c r="M1544" s="55"/>
      <c r="N1544" s="55"/>
      <c r="O1544" s="55"/>
      <c r="P1544" s="55"/>
      <c r="Q1544" s="55"/>
      <c r="R1544" s="55"/>
      <c r="S1544" s="55"/>
      <c r="T1544" s="55"/>
      <c r="U1544" s="55"/>
      <c r="V1544" s="55"/>
      <c r="W1544" s="55"/>
      <c r="X1544" s="55"/>
      <c r="Y1544" s="55"/>
      <c r="Z1544" s="55"/>
      <c r="AA1544" s="55"/>
      <c r="AB1544" s="55"/>
      <c r="AC1544" s="55"/>
      <c r="AD1544" s="55"/>
      <c r="AE1544" s="55"/>
      <c r="AF1544" s="55"/>
      <c r="AG1544" s="55"/>
      <c r="AH1544" s="55"/>
      <c r="AI1544" s="55"/>
      <c r="AJ1544" s="55"/>
      <c r="AK1544" s="55"/>
      <c r="AL1544" s="55"/>
      <c r="AM1544" s="55"/>
      <c r="AN1544" s="55"/>
      <c r="AO1544" s="55"/>
      <c r="AP1544" s="55"/>
      <c r="AQ1544" s="55"/>
      <c r="AR1544" s="55"/>
      <c r="AS1544" s="55"/>
      <c r="AT1544" s="55"/>
      <c r="AU1544" s="55"/>
      <c r="AV1544" s="55"/>
      <c r="AW1544" s="55"/>
      <c r="AX1544" s="55"/>
      <c r="AY1544" s="55"/>
      <c r="AZ1544" s="55"/>
      <c r="BA1544" s="55"/>
      <c r="BB1544" s="55"/>
      <c r="BC1544" s="55"/>
      <c r="BD1544" s="55"/>
      <c r="BE1544" s="55"/>
      <c r="BF1544" s="55"/>
      <c r="BG1544" s="55"/>
      <c r="BH1544" s="55"/>
      <c r="BI1544" s="55"/>
      <c r="BJ1544" s="55"/>
      <c r="BK1544" s="55"/>
      <c r="BL1544" s="55"/>
      <c r="BM1544" s="55"/>
      <c r="BN1544" s="55"/>
      <c r="BO1544" s="55"/>
      <c r="BP1544" s="55"/>
      <c r="BQ1544" s="55"/>
      <c r="BR1544" s="55"/>
    </row>
    <row r="1545" spans="3:70" x14ac:dyDescent="0.4">
      <c r="C1545" s="55"/>
      <c r="D1545" s="55"/>
      <c r="E1545" s="55"/>
      <c r="F1545" s="55"/>
      <c r="G1545" s="55"/>
      <c r="H1545" s="55"/>
      <c r="I1545" s="55"/>
      <c r="J1545" s="55"/>
      <c r="K1545" s="55"/>
      <c r="L1545" s="55"/>
      <c r="M1545" s="55"/>
      <c r="N1545" s="55"/>
      <c r="O1545" s="55"/>
      <c r="P1545" s="55"/>
      <c r="Q1545" s="55"/>
      <c r="R1545" s="55"/>
      <c r="S1545" s="55"/>
      <c r="T1545" s="55"/>
      <c r="U1545" s="55"/>
      <c r="V1545" s="55"/>
      <c r="W1545" s="55"/>
      <c r="X1545" s="55"/>
      <c r="Y1545" s="55"/>
      <c r="Z1545" s="55"/>
      <c r="AA1545" s="55"/>
      <c r="AB1545" s="55"/>
      <c r="AC1545" s="55"/>
      <c r="AD1545" s="55"/>
      <c r="AE1545" s="55"/>
      <c r="AF1545" s="55"/>
      <c r="AG1545" s="55"/>
      <c r="AH1545" s="55"/>
      <c r="AI1545" s="55"/>
      <c r="AJ1545" s="55"/>
      <c r="AK1545" s="55"/>
      <c r="AL1545" s="55"/>
      <c r="AM1545" s="55"/>
      <c r="AN1545" s="55"/>
      <c r="AO1545" s="55"/>
      <c r="AP1545" s="55"/>
      <c r="AQ1545" s="55"/>
      <c r="AR1545" s="55"/>
      <c r="AS1545" s="55"/>
      <c r="AT1545" s="55"/>
      <c r="AU1545" s="55"/>
      <c r="AV1545" s="55"/>
      <c r="AW1545" s="55"/>
      <c r="AX1545" s="55"/>
      <c r="AY1545" s="55"/>
      <c r="AZ1545" s="55"/>
      <c r="BA1545" s="55"/>
      <c r="BB1545" s="55"/>
      <c r="BC1545" s="55"/>
      <c r="BD1545" s="55"/>
      <c r="BE1545" s="55"/>
      <c r="BF1545" s="55"/>
      <c r="BG1545" s="55"/>
      <c r="BH1545" s="55"/>
      <c r="BI1545" s="55"/>
      <c r="BJ1545" s="55"/>
      <c r="BK1545" s="55"/>
      <c r="BL1545" s="55"/>
      <c r="BM1545" s="55"/>
      <c r="BN1545" s="55"/>
      <c r="BO1545" s="55"/>
      <c r="BP1545" s="55"/>
      <c r="BQ1545" s="55"/>
      <c r="BR1545" s="55"/>
    </row>
    <row r="1546" spans="3:70" x14ac:dyDescent="0.4">
      <c r="C1546" s="55"/>
      <c r="D1546" s="55"/>
      <c r="E1546" s="55"/>
      <c r="F1546" s="55"/>
      <c r="G1546" s="55"/>
      <c r="H1546" s="55"/>
      <c r="I1546" s="55"/>
      <c r="J1546" s="55"/>
      <c r="K1546" s="55"/>
      <c r="L1546" s="55"/>
      <c r="M1546" s="55"/>
      <c r="N1546" s="55"/>
      <c r="O1546" s="55"/>
      <c r="P1546" s="55"/>
      <c r="Q1546" s="55"/>
      <c r="R1546" s="55"/>
      <c r="S1546" s="55"/>
      <c r="T1546" s="55"/>
      <c r="U1546" s="55"/>
      <c r="V1546" s="55"/>
      <c r="W1546" s="55"/>
      <c r="X1546" s="55"/>
      <c r="Y1546" s="55"/>
      <c r="Z1546" s="55"/>
      <c r="AA1546" s="55"/>
      <c r="AB1546" s="55"/>
      <c r="AC1546" s="55"/>
      <c r="AD1546" s="55"/>
      <c r="AE1546" s="55"/>
      <c r="AF1546" s="55"/>
      <c r="AG1546" s="55"/>
      <c r="AH1546" s="55"/>
      <c r="AI1546" s="55"/>
      <c r="AJ1546" s="55"/>
      <c r="AK1546" s="55"/>
      <c r="AL1546" s="55"/>
      <c r="AM1546" s="55"/>
      <c r="AN1546" s="55"/>
      <c r="AO1546" s="55"/>
      <c r="AP1546" s="55"/>
      <c r="AQ1546" s="55"/>
      <c r="AR1546" s="55"/>
      <c r="AS1546" s="55"/>
      <c r="AT1546" s="55"/>
      <c r="AU1546" s="55"/>
      <c r="AV1546" s="55"/>
      <c r="AW1546" s="55"/>
      <c r="AX1546" s="55"/>
      <c r="AY1546" s="55"/>
      <c r="AZ1546" s="55"/>
      <c r="BA1546" s="55"/>
      <c r="BB1546" s="55"/>
      <c r="BC1546" s="55"/>
      <c r="BD1546" s="55"/>
      <c r="BE1546" s="55"/>
      <c r="BF1546" s="55"/>
      <c r="BG1546" s="55"/>
      <c r="BH1546" s="55"/>
      <c r="BI1546" s="55"/>
      <c r="BJ1546" s="55"/>
      <c r="BK1546" s="55"/>
      <c r="BL1546" s="55"/>
      <c r="BM1546" s="55"/>
      <c r="BN1546" s="55"/>
      <c r="BO1546" s="55"/>
      <c r="BP1546" s="55"/>
      <c r="BQ1546" s="55"/>
      <c r="BR1546" s="55"/>
    </row>
    <row r="1547" spans="3:70" x14ac:dyDescent="0.4">
      <c r="C1547" s="55"/>
      <c r="D1547" s="55"/>
      <c r="E1547" s="55"/>
      <c r="F1547" s="55"/>
      <c r="G1547" s="55"/>
      <c r="H1547" s="55"/>
      <c r="I1547" s="55"/>
      <c r="J1547" s="55"/>
      <c r="K1547" s="55"/>
      <c r="L1547" s="55"/>
      <c r="M1547" s="55"/>
      <c r="N1547" s="55"/>
      <c r="O1547" s="55"/>
      <c r="P1547" s="55"/>
      <c r="Q1547" s="55"/>
      <c r="R1547" s="55"/>
      <c r="S1547" s="55"/>
      <c r="T1547" s="55"/>
      <c r="U1547" s="55"/>
      <c r="V1547" s="55"/>
      <c r="W1547" s="55"/>
      <c r="X1547" s="55"/>
      <c r="Y1547" s="55"/>
      <c r="Z1547" s="55"/>
      <c r="AA1547" s="55"/>
      <c r="AB1547" s="55"/>
      <c r="AC1547" s="55"/>
      <c r="AD1547" s="55"/>
      <c r="AE1547" s="55"/>
      <c r="AF1547" s="55"/>
      <c r="AG1547" s="55"/>
      <c r="AH1547" s="55"/>
      <c r="AI1547" s="55"/>
      <c r="AJ1547" s="55"/>
      <c r="AK1547" s="55"/>
      <c r="AL1547" s="55"/>
      <c r="AM1547" s="55"/>
      <c r="AN1547" s="55"/>
      <c r="AO1547" s="55"/>
      <c r="AP1547" s="55"/>
      <c r="AQ1547" s="55"/>
      <c r="AR1547" s="55"/>
      <c r="AS1547" s="55"/>
      <c r="AT1547" s="55"/>
      <c r="AU1547" s="55"/>
      <c r="AV1547" s="55"/>
      <c r="AW1547" s="55"/>
      <c r="AX1547" s="55"/>
      <c r="AY1547" s="55"/>
      <c r="AZ1547" s="55"/>
      <c r="BA1547" s="55"/>
      <c r="BB1547" s="55"/>
      <c r="BC1547" s="55"/>
      <c r="BD1547" s="55"/>
      <c r="BE1547" s="55"/>
      <c r="BF1547" s="55"/>
      <c r="BG1547" s="55"/>
      <c r="BH1547" s="55"/>
      <c r="BI1547" s="55"/>
      <c r="BJ1547" s="55"/>
      <c r="BK1547" s="55"/>
      <c r="BL1547" s="55"/>
      <c r="BM1547" s="55"/>
      <c r="BN1547" s="55"/>
      <c r="BO1547" s="55"/>
      <c r="BP1547" s="55"/>
      <c r="BQ1547" s="55"/>
      <c r="BR1547" s="55"/>
    </row>
    <row r="1548" spans="3:70" x14ac:dyDescent="0.4">
      <c r="C1548" s="55"/>
      <c r="D1548" s="55"/>
      <c r="E1548" s="55"/>
      <c r="F1548" s="55"/>
      <c r="G1548" s="55"/>
      <c r="H1548" s="55"/>
      <c r="I1548" s="55"/>
      <c r="J1548" s="55"/>
      <c r="K1548" s="55"/>
      <c r="L1548" s="55"/>
      <c r="M1548" s="55"/>
      <c r="N1548" s="55"/>
      <c r="O1548" s="55"/>
      <c r="P1548" s="55"/>
      <c r="Q1548" s="55"/>
      <c r="R1548" s="55"/>
      <c r="S1548" s="55"/>
      <c r="T1548" s="55"/>
      <c r="U1548" s="55"/>
      <c r="V1548" s="55"/>
      <c r="W1548" s="55"/>
      <c r="X1548" s="55"/>
      <c r="Y1548" s="55"/>
      <c r="Z1548" s="55"/>
      <c r="AA1548" s="55"/>
      <c r="AB1548" s="55"/>
      <c r="AC1548" s="55"/>
      <c r="AD1548" s="55"/>
      <c r="AE1548" s="55"/>
      <c r="AF1548" s="55"/>
      <c r="AG1548" s="55"/>
      <c r="AH1548" s="55"/>
      <c r="AI1548" s="55"/>
      <c r="AJ1548" s="55"/>
      <c r="AK1548" s="55"/>
      <c r="AL1548" s="55"/>
      <c r="AM1548" s="55"/>
      <c r="AN1548" s="55"/>
      <c r="AO1548" s="55"/>
      <c r="AP1548" s="55"/>
      <c r="AQ1548" s="55"/>
      <c r="AR1548" s="55"/>
      <c r="AS1548" s="55"/>
      <c r="AT1548" s="55"/>
      <c r="AU1548" s="55"/>
      <c r="AV1548" s="55"/>
      <c r="AW1548" s="55"/>
      <c r="AX1548" s="55"/>
      <c r="AY1548" s="55"/>
      <c r="AZ1548" s="55"/>
      <c r="BA1548" s="55"/>
      <c r="BB1548" s="55"/>
      <c r="BC1548" s="55"/>
      <c r="BD1548" s="55"/>
      <c r="BE1548" s="55"/>
      <c r="BF1548" s="55"/>
      <c r="BG1548" s="55"/>
      <c r="BH1548" s="55"/>
      <c r="BI1548" s="55"/>
      <c r="BJ1548" s="55"/>
      <c r="BK1548" s="55"/>
      <c r="BL1548" s="55"/>
      <c r="BM1548" s="55"/>
      <c r="BN1548" s="55"/>
      <c r="BO1548" s="55"/>
      <c r="BP1548" s="55"/>
      <c r="BQ1548" s="55"/>
      <c r="BR1548" s="55"/>
    </row>
    <row r="1549" spans="3:70" x14ac:dyDescent="0.4">
      <c r="C1549" s="55"/>
      <c r="D1549" s="55"/>
      <c r="E1549" s="55"/>
      <c r="F1549" s="55"/>
      <c r="G1549" s="55"/>
      <c r="H1549" s="55"/>
      <c r="I1549" s="55"/>
      <c r="J1549" s="55"/>
      <c r="K1549" s="55"/>
      <c r="L1549" s="55"/>
      <c r="M1549" s="55"/>
      <c r="N1549" s="55"/>
      <c r="O1549" s="55"/>
      <c r="P1549" s="55"/>
      <c r="Q1549" s="55"/>
      <c r="R1549" s="55"/>
      <c r="S1549" s="55"/>
      <c r="T1549" s="55"/>
      <c r="U1549" s="55"/>
      <c r="V1549" s="55"/>
      <c r="W1549" s="55"/>
      <c r="X1549" s="55"/>
      <c r="Y1549" s="55"/>
      <c r="Z1549" s="55"/>
      <c r="AA1549" s="55"/>
      <c r="AB1549" s="55"/>
      <c r="AC1549" s="55"/>
      <c r="AD1549" s="55"/>
      <c r="AE1549" s="55"/>
      <c r="AF1549" s="55"/>
      <c r="AG1549" s="55"/>
      <c r="AH1549" s="55"/>
      <c r="AI1549" s="55"/>
      <c r="AJ1549" s="55"/>
      <c r="AK1549" s="55"/>
      <c r="AL1549" s="55"/>
      <c r="AM1549" s="55"/>
      <c r="AN1549" s="55"/>
      <c r="AO1549" s="55"/>
      <c r="AP1549" s="55"/>
      <c r="AQ1549" s="55"/>
      <c r="AR1549" s="55"/>
      <c r="AS1549" s="55"/>
      <c r="AT1549" s="55"/>
      <c r="AU1549" s="55"/>
      <c r="AV1549" s="55"/>
      <c r="AW1549" s="55"/>
      <c r="AX1549" s="55"/>
      <c r="AY1549" s="55"/>
      <c r="AZ1549" s="55"/>
      <c r="BA1549" s="55"/>
      <c r="BB1549" s="55"/>
      <c r="BC1549" s="55"/>
      <c r="BD1549" s="55"/>
      <c r="BE1549" s="55"/>
      <c r="BF1549" s="55"/>
      <c r="BG1549" s="55"/>
      <c r="BH1549" s="55"/>
      <c r="BI1549" s="55"/>
      <c r="BJ1549" s="55"/>
      <c r="BK1549" s="55"/>
      <c r="BL1549" s="55"/>
      <c r="BM1549" s="55"/>
      <c r="BN1549" s="55"/>
      <c r="BO1549" s="55"/>
      <c r="BP1549" s="55"/>
      <c r="BQ1549" s="55"/>
      <c r="BR1549" s="55"/>
    </row>
    <row r="1550" spans="3:70" x14ac:dyDescent="0.4">
      <c r="C1550" s="55"/>
      <c r="D1550" s="55"/>
      <c r="E1550" s="55"/>
      <c r="F1550" s="55"/>
      <c r="G1550" s="55"/>
      <c r="H1550" s="55"/>
      <c r="I1550" s="55"/>
      <c r="J1550" s="55"/>
      <c r="K1550" s="55"/>
      <c r="L1550" s="55"/>
      <c r="M1550" s="55"/>
      <c r="N1550" s="55"/>
      <c r="O1550" s="55"/>
      <c r="P1550" s="55"/>
      <c r="Q1550" s="55"/>
      <c r="R1550" s="55"/>
      <c r="S1550" s="55"/>
      <c r="T1550" s="55"/>
      <c r="U1550" s="55"/>
      <c r="V1550" s="55"/>
      <c r="W1550" s="55"/>
      <c r="X1550" s="55"/>
      <c r="Y1550" s="55"/>
      <c r="Z1550" s="55"/>
      <c r="AA1550" s="55"/>
      <c r="AB1550" s="55"/>
      <c r="AC1550" s="55"/>
      <c r="AD1550" s="55"/>
      <c r="AE1550" s="55"/>
      <c r="AF1550" s="55"/>
      <c r="AG1550" s="55"/>
      <c r="AH1550" s="55"/>
      <c r="AI1550" s="55"/>
      <c r="AJ1550" s="55"/>
      <c r="AK1550" s="55"/>
      <c r="AL1550" s="55"/>
      <c r="AM1550" s="55"/>
      <c r="AN1550" s="55"/>
      <c r="AO1550" s="55"/>
      <c r="AP1550" s="55"/>
      <c r="AQ1550" s="55"/>
      <c r="AR1550" s="55"/>
      <c r="AS1550" s="55"/>
      <c r="AT1550" s="55"/>
      <c r="AU1550" s="55"/>
      <c r="AV1550" s="55"/>
      <c r="AW1550" s="55"/>
      <c r="AX1550" s="55"/>
      <c r="AY1550" s="55"/>
      <c r="AZ1550" s="55"/>
      <c r="BA1550" s="55"/>
      <c r="BB1550" s="55"/>
      <c r="BC1550" s="55"/>
      <c r="BD1550" s="55"/>
      <c r="BE1550" s="55"/>
      <c r="BF1550" s="55"/>
      <c r="BG1550" s="55"/>
      <c r="BH1550" s="55"/>
      <c r="BI1550" s="55"/>
      <c r="BJ1550" s="55"/>
      <c r="BK1550" s="55"/>
      <c r="BL1550" s="55"/>
      <c r="BM1550" s="55"/>
      <c r="BN1550" s="55"/>
      <c r="BO1550" s="55"/>
      <c r="BP1550" s="55"/>
      <c r="BQ1550" s="55"/>
      <c r="BR1550" s="55"/>
    </row>
    <row r="1551" spans="3:70" x14ac:dyDescent="0.4">
      <c r="C1551" s="55"/>
      <c r="D1551" s="55"/>
      <c r="E1551" s="55"/>
      <c r="F1551" s="55"/>
      <c r="G1551" s="55"/>
      <c r="H1551" s="55"/>
      <c r="I1551" s="55"/>
      <c r="J1551" s="55"/>
      <c r="K1551" s="55"/>
      <c r="L1551" s="55"/>
      <c r="M1551" s="55"/>
      <c r="N1551" s="55"/>
      <c r="O1551" s="55"/>
      <c r="P1551" s="55"/>
      <c r="Q1551" s="55"/>
      <c r="R1551" s="55"/>
      <c r="S1551" s="55"/>
      <c r="T1551" s="55"/>
      <c r="U1551" s="55"/>
      <c r="V1551" s="55"/>
      <c r="W1551" s="55"/>
      <c r="X1551" s="55"/>
      <c r="Y1551" s="55"/>
      <c r="Z1551" s="55"/>
      <c r="AA1551" s="55"/>
      <c r="AB1551" s="55"/>
      <c r="AC1551" s="55"/>
      <c r="AD1551" s="55"/>
      <c r="AE1551" s="55"/>
      <c r="AF1551" s="55"/>
      <c r="AG1551" s="55"/>
      <c r="AH1551" s="55"/>
      <c r="AI1551" s="55"/>
      <c r="AJ1551" s="55"/>
      <c r="AK1551" s="55"/>
      <c r="AL1551" s="55"/>
      <c r="AM1551" s="55"/>
      <c r="AN1551" s="55"/>
      <c r="AO1551" s="55"/>
      <c r="AP1551" s="55"/>
      <c r="AQ1551" s="55"/>
      <c r="AR1551" s="55"/>
      <c r="AS1551" s="55"/>
      <c r="AT1551" s="55"/>
      <c r="AU1551" s="55"/>
      <c r="AV1551" s="55"/>
      <c r="AW1551" s="55"/>
      <c r="AX1551" s="55"/>
      <c r="AY1551" s="55"/>
      <c r="AZ1551" s="55"/>
      <c r="BA1551" s="55"/>
      <c r="BB1551" s="55"/>
      <c r="BC1551" s="55"/>
      <c r="BD1551" s="55"/>
      <c r="BE1551" s="55"/>
      <c r="BF1551" s="55"/>
      <c r="BG1551" s="55"/>
      <c r="BH1551" s="55"/>
      <c r="BI1551" s="55"/>
      <c r="BJ1551" s="55"/>
      <c r="BK1551" s="55"/>
      <c r="BL1551" s="55"/>
      <c r="BM1551" s="55"/>
      <c r="BN1551" s="55"/>
      <c r="BO1551" s="55"/>
      <c r="BP1551" s="55"/>
      <c r="BQ1551" s="55"/>
      <c r="BR1551" s="55"/>
    </row>
    <row r="1552" spans="3:70" x14ac:dyDescent="0.4">
      <c r="C1552" s="55"/>
      <c r="D1552" s="55"/>
      <c r="E1552" s="55"/>
      <c r="F1552" s="55"/>
      <c r="G1552" s="55"/>
      <c r="H1552" s="55"/>
      <c r="I1552" s="55"/>
      <c r="J1552" s="55"/>
      <c r="K1552" s="55"/>
      <c r="L1552" s="55"/>
      <c r="M1552" s="55"/>
      <c r="N1552" s="55"/>
      <c r="O1552" s="55"/>
      <c r="P1552" s="55"/>
      <c r="Q1552" s="55"/>
      <c r="R1552" s="55"/>
      <c r="S1552" s="55"/>
      <c r="T1552" s="55"/>
      <c r="U1552" s="55"/>
      <c r="V1552" s="55"/>
      <c r="W1552" s="55"/>
      <c r="X1552" s="55"/>
      <c r="Y1552" s="55"/>
      <c r="Z1552" s="55"/>
      <c r="AA1552" s="55"/>
      <c r="AB1552" s="55"/>
      <c r="AC1552" s="55"/>
      <c r="AD1552" s="55"/>
      <c r="AE1552" s="55"/>
      <c r="AF1552" s="55"/>
      <c r="AG1552" s="55"/>
      <c r="AH1552" s="55"/>
      <c r="AI1552" s="55"/>
      <c r="AJ1552" s="55"/>
      <c r="AK1552" s="55"/>
      <c r="AL1552" s="55"/>
      <c r="AM1552" s="55"/>
      <c r="AN1552" s="55"/>
      <c r="AO1552" s="55"/>
      <c r="AP1552" s="55"/>
      <c r="AQ1552" s="55"/>
      <c r="AR1552" s="55"/>
      <c r="AS1552" s="55"/>
      <c r="AT1552" s="55"/>
      <c r="AU1552" s="55"/>
      <c r="AV1552" s="55"/>
      <c r="AW1552" s="55"/>
      <c r="AX1552" s="55"/>
      <c r="AY1552" s="55"/>
      <c r="AZ1552" s="55"/>
      <c r="BA1552" s="55"/>
      <c r="BB1552" s="55"/>
      <c r="BC1552" s="55"/>
      <c r="BD1552" s="55"/>
      <c r="BE1552" s="55"/>
      <c r="BF1552" s="55"/>
      <c r="BG1552" s="55"/>
      <c r="BH1552" s="55"/>
      <c r="BI1552" s="55"/>
      <c r="BJ1552" s="55"/>
      <c r="BK1552" s="55"/>
      <c r="BL1552" s="55"/>
      <c r="BM1552" s="55"/>
      <c r="BN1552" s="55"/>
      <c r="BO1552" s="55"/>
      <c r="BP1552" s="55"/>
      <c r="BQ1552" s="55"/>
      <c r="BR1552" s="55"/>
    </row>
    <row r="1553" spans="3:70" x14ac:dyDescent="0.4">
      <c r="C1553" s="55"/>
      <c r="D1553" s="55"/>
      <c r="E1553" s="55"/>
      <c r="F1553" s="55"/>
      <c r="G1553" s="55"/>
      <c r="H1553" s="55"/>
      <c r="I1553" s="55"/>
      <c r="J1553" s="55"/>
      <c r="K1553" s="55"/>
      <c r="L1553" s="55"/>
      <c r="M1553" s="55"/>
      <c r="N1553" s="55"/>
      <c r="O1553" s="55"/>
      <c r="P1553" s="55"/>
      <c r="Q1553" s="55"/>
      <c r="R1553" s="55"/>
      <c r="S1553" s="55"/>
      <c r="T1553" s="55"/>
      <c r="U1553" s="55"/>
      <c r="V1553" s="55"/>
      <c r="W1553" s="55"/>
      <c r="X1553" s="55"/>
      <c r="Y1553" s="55"/>
      <c r="Z1553" s="55"/>
      <c r="AA1553" s="55"/>
      <c r="AB1553" s="55"/>
      <c r="AC1553" s="55"/>
      <c r="AD1553" s="55"/>
      <c r="AE1553" s="55"/>
      <c r="AF1553" s="55"/>
      <c r="AG1553" s="55"/>
      <c r="AH1553" s="55"/>
      <c r="AI1553" s="55"/>
      <c r="AJ1553" s="55"/>
      <c r="AK1553" s="55"/>
      <c r="AL1553" s="55"/>
      <c r="AM1553" s="55"/>
      <c r="AN1553" s="55"/>
      <c r="AO1553" s="55"/>
      <c r="AP1553" s="55"/>
      <c r="AQ1553" s="55"/>
      <c r="AR1553" s="55"/>
      <c r="AS1553" s="55"/>
      <c r="AT1553" s="55"/>
      <c r="AU1553" s="55"/>
      <c r="AV1553" s="55"/>
      <c r="AW1553" s="55"/>
      <c r="AX1553" s="55"/>
      <c r="AY1553" s="55"/>
      <c r="AZ1553" s="55"/>
      <c r="BA1553" s="55"/>
      <c r="BB1553" s="55"/>
      <c r="BC1553" s="55"/>
      <c r="BD1553" s="55"/>
      <c r="BE1553" s="55"/>
      <c r="BF1553" s="55"/>
      <c r="BG1553" s="55"/>
      <c r="BH1553" s="55"/>
      <c r="BI1553" s="55"/>
      <c r="BJ1553" s="55"/>
      <c r="BK1553" s="55"/>
      <c r="BL1553" s="55"/>
      <c r="BM1553" s="55"/>
      <c r="BN1553" s="55"/>
      <c r="BO1553" s="55"/>
      <c r="BP1553" s="55"/>
      <c r="BQ1553" s="55"/>
      <c r="BR1553" s="55"/>
    </row>
    <row r="1554" spans="3:70" x14ac:dyDescent="0.4">
      <c r="C1554" s="55"/>
      <c r="D1554" s="55"/>
      <c r="E1554" s="55"/>
      <c r="F1554" s="55"/>
      <c r="G1554" s="55"/>
      <c r="H1554" s="55"/>
      <c r="I1554" s="55"/>
      <c r="J1554" s="55"/>
      <c r="K1554" s="55"/>
      <c r="L1554" s="55"/>
      <c r="M1554" s="55"/>
      <c r="N1554" s="55"/>
      <c r="O1554" s="55"/>
      <c r="P1554" s="55"/>
      <c r="Q1554" s="55"/>
      <c r="R1554" s="55"/>
      <c r="S1554" s="55"/>
      <c r="T1554" s="55"/>
      <c r="U1554" s="55"/>
      <c r="V1554" s="55"/>
      <c r="W1554" s="55"/>
      <c r="X1554" s="55"/>
      <c r="Y1554" s="55"/>
      <c r="Z1554" s="55"/>
      <c r="AA1554" s="55"/>
      <c r="AB1554" s="55"/>
      <c r="AC1554" s="55"/>
      <c r="AD1554" s="55"/>
      <c r="AE1554" s="55"/>
      <c r="AF1554" s="55"/>
      <c r="AG1554" s="55"/>
      <c r="AH1554" s="55"/>
      <c r="AI1554" s="55"/>
      <c r="AJ1554" s="55"/>
      <c r="AK1554" s="55"/>
      <c r="AL1554" s="55"/>
      <c r="AM1554" s="55"/>
      <c r="AN1554" s="55"/>
      <c r="AO1554" s="55"/>
      <c r="AP1554" s="55"/>
      <c r="AQ1554" s="55"/>
      <c r="AR1554" s="55"/>
      <c r="AS1554" s="55"/>
      <c r="AT1554" s="55"/>
      <c r="AU1554" s="55"/>
      <c r="AV1554" s="55"/>
      <c r="AW1554" s="55"/>
      <c r="AX1554" s="55"/>
      <c r="AY1554" s="55"/>
      <c r="AZ1554" s="55"/>
      <c r="BA1554" s="55"/>
      <c r="BB1554" s="55"/>
      <c r="BC1554" s="55"/>
      <c r="BD1554" s="55"/>
      <c r="BE1554" s="55"/>
      <c r="BF1554" s="55"/>
      <c r="BG1554" s="55"/>
      <c r="BH1554" s="55"/>
      <c r="BI1554" s="55"/>
      <c r="BJ1554" s="55"/>
      <c r="BK1554" s="55"/>
      <c r="BL1554" s="55"/>
      <c r="BM1554" s="55"/>
      <c r="BN1554" s="55"/>
      <c r="BO1554" s="55"/>
      <c r="BP1554" s="55"/>
      <c r="BQ1554" s="55"/>
      <c r="BR1554" s="55"/>
    </row>
    <row r="1555" spans="3:70" x14ac:dyDescent="0.4">
      <c r="C1555" s="55"/>
      <c r="D1555" s="55"/>
      <c r="E1555" s="55"/>
      <c r="F1555" s="55"/>
      <c r="G1555" s="55"/>
      <c r="H1555" s="55"/>
      <c r="I1555" s="55"/>
      <c r="J1555" s="55"/>
      <c r="K1555" s="55"/>
      <c r="L1555" s="55"/>
      <c r="M1555" s="55"/>
      <c r="N1555" s="55"/>
      <c r="O1555" s="55"/>
      <c r="P1555" s="55"/>
      <c r="Q1555" s="55"/>
      <c r="R1555" s="55"/>
      <c r="S1555" s="55"/>
      <c r="T1555" s="55"/>
      <c r="U1555" s="55"/>
      <c r="V1555" s="55"/>
      <c r="W1555" s="55"/>
      <c r="X1555" s="55"/>
      <c r="Y1555" s="55"/>
      <c r="Z1555" s="55"/>
      <c r="AA1555" s="55"/>
      <c r="AB1555" s="55"/>
      <c r="AC1555" s="55"/>
      <c r="AD1555" s="55"/>
      <c r="AE1555" s="55"/>
      <c r="AF1555" s="55"/>
      <c r="AG1555" s="55"/>
      <c r="AH1555" s="55"/>
      <c r="AI1555" s="55"/>
      <c r="AJ1555" s="55"/>
      <c r="AK1555" s="55"/>
      <c r="AL1555" s="55"/>
      <c r="AM1555" s="55"/>
      <c r="AN1555" s="55"/>
      <c r="AO1555" s="55"/>
      <c r="AP1555" s="55"/>
      <c r="AQ1555" s="55"/>
      <c r="AR1555" s="55"/>
      <c r="AS1555" s="55"/>
      <c r="AT1555" s="55"/>
      <c r="AU1555" s="55"/>
      <c r="AV1555" s="55"/>
      <c r="AW1555" s="55"/>
      <c r="AX1555" s="55"/>
      <c r="AY1555" s="55"/>
      <c r="AZ1555" s="55"/>
      <c r="BA1555" s="55"/>
      <c r="BB1555" s="55"/>
      <c r="BC1555" s="55"/>
      <c r="BD1555" s="55"/>
      <c r="BE1555" s="55"/>
      <c r="BF1555" s="55"/>
      <c r="BG1555" s="55"/>
      <c r="BH1555" s="55"/>
      <c r="BI1555" s="55"/>
      <c r="BJ1555" s="55"/>
      <c r="BK1555" s="55"/>
      <c r="BL1555" s="55"/>
      <c r="BM1555" s="55"/>
      <c r="BN1555" s="55"/>
      <c r="BO1555" s="55"/>
      <c r="BP1555" s="55"/>
      <c r="BQ1555" s="55"/>
      <c r="BR1555" s="55"/>
    </row>
    <row r="1556" spans="3:70" x14ac:dyDescent="0.4">
      <c r="C1556" s="55"/>
      <c r="D1556" s="55"/>
      <c r="E1556" s="55"/>
      <c r="F1556" s="55"/>
      <c r="G1556" s="55"/>
      <c r="H1556" s="55"/>
      <c r="I1556" s="55"/>
      <c r="J1556" s="55"/>
      <c r="K1556" s="55"/>
      <c r="L1556" s="55"/>
      <c r="M1556" s="55"/>
      <c r="N1556" s="55"/>
      <c r="O1556" s="55"/>
      <c r="P1556" s="55"/>
      <c r="Q1556" s="55"/>
      <c r="R1556" s="55"/>
      <c r="S1556" s="55"/>
      <c r="T1556" s="55"/>
      <c r="U1556" s="55"/>
      <c r="V1556" s="55"/>
      <c r="W1556" s="55"/>
      <c r="X1556" s="55"/>
      <c r="Y1556" s="55"/>
      <c r="Z1556" s="55"/>
      <c r="AA1556" s="55"/>
      <c r="AB1556" s="55"/>
      <c r="AC1556" s="55"/>
      <c r="AD1556" s="55"/>
      <c r="AE1556" s="55"/>
      <c r="AF1556" s="55"/>
      <c r="AG1556" s="55"/>
      <c r="AH1556" s="55"/>
      <c r="AI1556" s="55"/>
      <c r="AJ1556" s="55"/>
      <c r="AK1556" s="55"/>
      <c r="AL1556" s="55"/>
      <c r="AM1556" s="55"/>
      <c r="AN1556" s="55"/>
      <c r="AO1556" s="55"/>
      <c r="AP1556" s="55"/>
      <c r="AQ1556" s="55"/>
      <c r="AR1556" s="55"/>
      <c r="AS1556" s="55"/>
      <c r="AT1556" s="55"/>
      <c r="AU1556" s="55"/>
      <c r="AV1556" s="55"/>
      <c r="AW1556" s="55"/>
      <c r="AX1556" s="55"/>
      <c r="AY1556" s="55"/>
      <c r="AZ1556" s="55"/>
      <c r="BA1556" s="55"/>
      <c r="BB1556" s="55"/>
      <c r="BC1556" s="55"/>
      <c r="BD1556" s="55"/>
      <c r="BE1556" s="55"/>
      <c r="BF1556" s="55"/>
      <c r="BG1556" s="55"/>
      <c r="BH1556" s="55"/>
      <c r="BI1556" s="55"/>
      <c r="BJ1556" s="55"/>
      <c r="BK1556" s="55"/>
      <c r="BL1556" s="55"/>
      <c r="BM1556" s="55"/>
      <c r="BN1556" s="55"/>
      <c r="BO1556" s="55"/>
      <c r="BP1556" s="55"/>
      <c r="BQ1556" s="55"/>
      <c r="BR1556" s="55"/>
    </row>
    <row r="1557" spans="3:70" x14ac:dyDescent="0.4">
      <c r="C1557" s="55"/>
      <c r="D1557" s="55"/>
      <c r="E1557" s="55"/>
      <c r="F1557" s="55"/>
      <c r="G1557" s="55"/>
      <c r="H1557" s="55"/>
      <c r="I1557" s="55"/>
      <c r="J1557" s="55"/>
      <c r="K1557" s="55"/>
      <c r="L1557" s="55"/>
      <c r="M1557" s="55"/>
      <c r="N1557" s="55"/>
      <c r="O1557" s="55"/>
      <c r="P1557" s="55"/>
      <c r="Q1557" s="55"/>
      <c r="R1557" s="55"/>
      <c r="S1557" s="55"/>
      <c r="T1557" s="55"/>
      <c r="U1557" s="55"/>
      <c r="V1557" s="55"/>
      <c r="W1557" s="55"/>
      <c r="X1557" s="55"/>
      <c r="Y1557" s="55"/>
      <c r="Z1557" s="55"/>
      <c r="AA1557" s="55"/>
      <c r="AB1557" s="55"/>
      <c r="AC1557" s="55"/>
      <c r="AD1557" s="55"/>
      <c r="AE1557" s="55"/>
      <c r="AF1557" s="55"/>
      <c r="AG1557" s="55"/>
      <c r="AH1557" s="55"/>
      <c r="AI1557" s="55"/>
      <c r="AJ1557" s="55"/>
      <c r="AK1557" s="55"/>
      <c r="AL1557" s="55"/>
      <c r="AM1557" s="55"/>
      <c r="AN1557" s="55"/>
      <c r="AO1557" s="55"/>
      <c r="AP1557" s="55"/>
      <c r="AQ1557" s="55"/>
      <c r="AR1557" s="55"/>
      <c r="AS1557" s="55"/>
      <c r="AT1557" s="55"/>
      <c r="AU1557" s="55"/>
      <c r="AV1557" s="55"/>
      <c r="AW1557" s="55"/>
      <c r="AX1557" s="55"/>
      <c r="AY1557" s="55"/>
      <c r="AZ1557" s="55"/>
      <c r="BA1557" s="55"/>
      <c r="BB1557" s="55"/>
      <c r="BC1557" s="55"/>
      <c r="BD1557" s="55"/>
      <c r="BE1557" s="55"/>
      <c r="BF1557" s="55"/>
      <c r="BG1557" s="55"/>
      <c r="BH1557" s="55"/>
      <c r="BI1557" s="55"/>
      <c r="BJ1557" s="55"/>
      <c r="BK1557" s="55"/>
      <c r="BL1557" s="55"/>
      <c r="BM1557" s="55"/>
      <c r="BN1557" s="55"/>
      <c r="BO1557" s="55"/>
      <c r="BP1557" s="55"/>
      <c r="BQ1557" s="55"/>
      <c r="BR1557" s="55"/>
    </row>
    <row r="1558" spans="3:70" x14ac:dyDescent="0.4">
      <c r="C1558" s="55"/>
      <c r="D1558" s="55"/>
      <c r="E1558" s="55"/>
      <c r="F1558" s="55"/>
      <c r="G1558" s="55"/>
      <c r="H1558" s="55"/>
      <c r="I1558" s="55"/>
      <c r="J1558" s="55"/>
      <c r="K1558" s="55"/>
      <c r="L1558" s="55"/>
      <c r="M1558" s="55"/>
      <c r="N1558" s="55"/>
      <c r="O1558" s="55"/>
      <c r="P1558" s="55"/>
      <c r="Q1558" s="55"/>
      <c r="R1558" s="55"/>
      <c r="S1558" s="55"/>
      <c r="T1558" s="55"/>
      <c r="U1558" s="55"/>
      <c r="V1558" s="55"/>
      <c r="W1558" s="55"/>
      <c r="X1558" s="55"/>
      <c r="Y1558" s="55"/>
      <c r="Z1558" s="55"/>
      <c r="AA1558" s="55"/>
      <c r="AB1558" s="55"/>
      <c r="AC1558" s="55"/>
      <c r="AD1558" s="55"/>
      <c r="AE1558" s="55"/>
      <c r="AF1558" s="55"/>
      <c r="AG1558" s="55"/>
      <c r="AH1558" s="55"/>
      <c r="AI1558" s="55"/>
      <c r="AJ1558" s="55"/>
      <c r="AK1558" s="55"/>
      <c r="AL1558" s="55"/>
      <c r="AM1558" s="55"/>
      <c r="AN1558" s="55"/>
      <c r="AO1558" s="55"/>
      <c r="AP1558" s="55"/>
      <c r="AQ1558" s="55"/>
      <c r="AR1558" s="55"/>
      <c r="AS1558" s="55"/>
      <c r="AT1558" s="55"/>
      <c r="AU1558" s="55"/>
      <c r="AV1558" s="55"/>
      <c r="AW1558" s="55"/>
      <c r="AX1558" s="55"/>
      <c r="AY1558" s="55"/>
      <c r="AZ1558" s="55"/>
      <c r="BA1558" s="55"/>
      <c r="BB1558" s="55"/>
      <c r="BC1558" s="55"/>
      <c r="BD1558" s="55"/>
      <c r="BE1558" s="55"/>
      <c r="BF1558" s="55"/>
      <c r="BG1558" s="55"/>
      <c r="BH1558" s="55"/>
      <c r="BI1558" s="55"/>
      <c r="BJ1558" s="55"/>
      <c r="BK1558" s="55"/>
      <c r="BL1558" s="55"/>
      <c r="BM1558" s="55"/>
      <c r="BN1558" s="55"/>
      <c r="BO1558" s="55"/>
      <c r="BP1558" s="55"/>
      <c r="BQ1558" s="55"/>
      <c r="BR1558" s="55"/>
    </row>
    <row r="1559" spans="3:70" x14ac:dyDescent="0.4">
      <c r="C1559" s="55"/>
      <c r="D1559" s="55"/>
      <c r="E1559" s="55"/>
      <c r="F1559" s="55"/>
      <c r="G1559" s="55"/>
      <c r="H1559" s="55"/>
      <c r="I1559" s="55"/>
      <c r="J1559" s="55"/>
      <c r="K1559" s="55"/>
      <c r="L1559" s="55"/>
      <c r="M1559" s="55"/>
      <c r="N1559" s="55"/>
      <c r="O1559" s="55"/>
      <c r="P1559" s="55"/>
      <c r="Q1559" s="55"/>
      <c r="R1559" s="55"/>
      <c r="S1559" s="55"/>
      <c r="T1559" s="55"/>
      <c r="U1559" s="55"/>
      <c r="V1559" s="55"/>
      <c r="W1559" s="55"/>
      <c r="X1559" s="55"/>
      <c r="Y1559" s="55"/>
      <c r="Z1559" s="55"/>
      <c r="AA1559" s="55"/>
      <c r="AB1559" s="55"/>
      <c r="AC1559" s="55"/>
      <c r="AD1559" s="55"/>
      <c r="AE1559" s="55"/>
      <c r="AF1559" s="55"/>
      <c r="AG1559" s="55"/>
      <c r="AH1559" s="55"/>
      <c r="AI1559" s="55"/>
      <c r="AJ1559" s="55"/>
      <c r="AK1559" s="55"/>
      <c r="AL1559" s="55"/>
      <c r="AM1559" s="55"/>
      <c r="AN1559" s="55"/>
      <c r="AO1559" s="55"/>
      <c r="AP1559" s="55"/>
      <c r="AQ1559" s="55"/>
      <c r="AR1559" s="55"/>
      <c r="AS1559" s="55"/>
      <c r="AT1559" s="55"/>
      <c r="AU1559" s="55"/>
      <c r="AV1559" s="55"/>
      <c r="AW1559" s="55"/>
      <c r="AX1559" s="55"/>
      <c r="AY1559" s="55"/>
      <c r="AZ1559" s="55"/>
      <c r="BA1559" s="55"/>
      <c r="BB1559" s="55"/>
      <c r="BC1559" s="55"/>
      <c r="BD1559" s="55"/>
      <c r="BE1559" s="55"/>
      <c r="BF1559" s="55"/>
      <c r="BG1559" s="55"/>
      <c r="BH1559" s="55"/>
      <c r="BI1559" s="55"/>
      <c r="BJ1559" s="55"/>
      <c r="BK1559" s="55"/>
      <c r="BL1559" s="55"/>
      <c r="BM1559" s="55"/>
      <c r="BN1559" s="55"/>
      <c r="BO1559" s="55"/>
      <c r="BP1559" s="55"/>
      <c r="BQ1559" s="55"/>
      <c r="BR1559" s="55"/>
    </row>
    <row r="1560" spans="3:70" x14ac:dyDescent="0.4">
      <c r="C1560" s="55"/>
      <c r="D1560" s="55"/>
      <c r="E1560" s="55"/>
      <c r="F1560" s="55"/>
      <c r="G1560" s="55"/>
      <c r="H1560" s="55"/>
      <c r="I1560" s="55"/>
      <c r="J1560" s="55"/>
      <c r="K1560" s="55"/>
      <c r="L1560" s="55"/>
      <c r="M1560" s="55"/>
      <c r="N1560" s="55"/>
      <c r="O1560" s="55"/>
      <c r="P1560" s="55"/>
      <c r="Q1560" s="55"/>
      <c r="R1560" s="55"/>
      <c r="S1560" s="55"/>
      <c r="T1560" s="55"/>
      <c r="U1560" s="55"/>
      <c r="V1560" s="55"/>
      <c r="W1560" s="55"/>
      <c r="X1560" s="55"/>
      <c r="Y1560" s="55"/>
      <c r="Z1560" s="55"/>
      <c r="AA1560" s="55"/>
      <c r="AB1560" s="55"/>
      <c r="AC1560" s="55"/>
      <c r="AD1560" s="55"/>
      <c r="AE1560" s="55"/>
      <c r="AF1560" s="55"/>
      <c r="AG1560" s="55"/>
      <c r="AH1560" s="55"/>
      <c r="AI1560" s="55"/>
      <c r="AJ1560" s="55"/>
      <c r="AK1560" s="55"/>
      <c r="AL1560" s="55"/>
      <c r="AM1560" s="55"/>
      <c r="AN1560" s="55"/>
      <c r="AO1560" s="55"/>
      <c r="AP1560" s="55"/>
      <c r="AQ1560" s="55"/>
      <c r="AR1560" s="55"/>
      <c r="AS1560" s="55"/>
      <c r="AT1560" s="55"/>
      <c r="AU1560" s="55"/>
      <c r="AV1560" s="55"/>
      <c r="AW1560" s="55"/>
      <c r="AX1560" s="55"/>
      <c r="AY1560" s="55"/>
      <c r="AZ1560" s="55"/>
      <c r="BA1560" s="55"/>
      <c r="BB1560" s="55"/>
      <c r="BC1560" s="55"/>
      <c r="BD1560" s="55"/>
      <c r="BE1560" s="55"/>
      <c r="BF1560" s="55"/>
      <c r="BG1560" s="55"/>
      <c r="BH1560" s="55"/>
      <c r="BI1560" s="55"/>
      <c r="BJ1560" s="55"/>
      <c r="BK1560" s="55"/>
      <c r="BL1560" s="55"/>
      <c r="BM1560" s="55"/>
      <c r="BN1560" s="55"/>
      <c r="BO1560" s="55"/>
      <c r="BP1560" s="55"/>
      <c r="BQ1560" s="55"/>
      <c r="BR1560" s="55"/>
    </row>
    <row r="1561" spans="3:70" x14ac:dyDescent="0.4">
      <c r="C1561" s="55"/>
      <c r="D1561" s="55"/>
      <c r="E1561" s="55"/>
      <c r="F1561" s="55"/>
      <c r="G1561" s="55"/>
      <c r="H1561" s="55"/>
      <c r="I1561" s="55"/>
      <c r="J1561" s="55"/>
      <c r="K1561" s="55"/>
      <c r="L1561" s="55"/>
      <c r="M1561" s="55"/>
      <c r="N1561" s="55"/>
      <c r="O1561" s="55"/>
      <c r="P1561" s="55"/>
      <c r="Q1561" s="55"/>
      <c r="R1561" s="55"/>
      <c r="S1561" s="55"/>
      <c r="T1561" s="55"/>
      <c r="U1561" s="55"/>
      <c r="V1561" s="55"/>
      <c r="W1561" s="55"/>
      <c r="X1561" s="55"/>
      <c r="Y1561" s="55"/>
      <c r="Z1561" s="55"/>
      <c r="AA1561" s="55"/>
      <c r="AB1561" s="55"/>
      <c r="AC1561" s="55"/>
      <c r="AD1561" s="55"/>
      <c r="AE1561" s="55"/>
      <c r="AF1561" s="55"/>
      <c r="AG1561" s="55"/>
      <c r="AH1561" s="55"/>
      <c r="AI1561" s="55"/>
      <c r="AJ1561" s="55"/>
      <c r="AK1561" s="55"/>
      <c r="AL1561" s="55"/>
      <c r="AM1561" s="55"/>
      <c r="AN1561" s="55"/>
      <c r="AO1561" s="55"/>
      <c r="AP1561" s="55"/>
      <c r="AQ1561" s="55"/>
      <c r="AR1561" s="55"/>
      <c r="AS1561" s="55"/>
      <c r="AT1561" s="55"/>
      <c r="AU1561" s="55"/>
      <c r="AV1561" s="55"/>
      <c r="AW1561" s="55"/>
      <c r="AX1561" s="55"/>
      <c r="AY1561" s="55"/>
      <c r="AZ1561" s="55"/>
      <c r="BA1561" s="55"/>
      <c r="BB1561" s="55"/>
      <c r="BC1561" s="55"/>
      <c r="BD1561" s="55"/>
      <c r="BE1561" s="55"/>
      <c r="BF1561" s="55"/>
      <c r="BG1561" s="55"/>
      <c r="BH1561" s="55"/>
      <c r="BI1561" s="55"/>
      <c r="BJ1561" s="55"/>
      <c r="BK1561" s="55"/>
      <c r="BL1561" s="55"/>
      <c r="BM1561" s="55"/>
      <c r="BN1561" s="55"/>
      <c r="BO1561" s="55"/>
      <c r="BP1561" s="55"/>
      <c r="BQ1561" s="55"/>
      <c r="BR1561" s="55"/>
    </row>
    <row r="1562" spans="3:70" x14ac:dyDescent="0.4">
      <c r="C1562" s="55"/>
      <c r="D1562" s="55"/>
      <c r="E1562" s="55"/>
      <c r="F1562" s="55"/>
      <c r="G1562" s="55"/>
      <c r="H1562" s="55"/>
      <c r="I1562" s="55"/>
      <c r="J1562" s="55"/>
      <c r="K1562" s="55"/>
      <c r="L1562" s="55"/>
      <c r="M1562" s="55"/>
      <c r="N1562" s="55"/>
      <c r="O1562" s="55"/>
      <c r="P1562" s="55"/>
      <c r="Q1562" s="55"/>
      <c r="R1562" s="55"/>
      <c r="S1562" s="55"/>
      <c r="T1562" s="55"/>
      <c r="U1562" s="55"/>
      <c r="V1562" s="55"/>
      <c r="W1562" s="55"/>
      <c r="X1562" s="55"/>
      <c r="Y1562" s="55"/>
      <c r="Z1562" s="55"/>
      <c r="AA1562" s="55"/>
      <c r="AB1562" s="55"/>
      <c r="AC1562" s="55"/>
      <c r="AD1562" s="55"/>
      <c r="AE1562" s="55"/>
      <c r="AF1562" s="55"/>
      <c r="AG1562" s="55"/>
      <c r="AH1562" s="55"/>
      <c r="AI1562" s="55"/>
      <c r="AJ1562" s="55"/>
      <c r="AK1562" s="55"/>
      <c r="AL1562" s="55"/>
      <c r="AM1562" s="55"/>
      <c r="AN1562" s="55"/>
      <c r="AO1562" s="55"/>
      <c r="AP1562" s="55"/>
      <c r="AQ1562" s="55"/>
      <c r="AR1562" s="55"/>
      <c r="AS1562" s="55"/>
      <c r="AT1562" s="55"/>
      <c r="AU1562" s="55"/>
      <c r="AV1562" s="55"/>
      <c r="AW1562" s="55"/>
      <c r="AX1562" s="55"/>
      <c r="AY1562" s="55"/>
      <c r="AZ1562" s="55"/>
      <c r="BA1562" s="55"/>
      <c r="BB1562" s="55"/>
      <c r="BC1562" s="55"/>
      <c r="BD1562" s="55"/>
      <c r="BE1562" s="55"/>
      <c r="BF1562" s="55"/>
      <c r="BG1562" s="55"/>
      <c r="BH1562" s="55"/>
      <c r="BI1562" s="55"/>
      <c r="BJ1562" s="55"/>
      <c r="BK1562" s="55"/>
      <c r="BL1562" s="55"/>
      <c r="BM1562" s="55"/>
      <c r="BN1562" s="55"/>
      <c r="BO1562" s="55"/>
      <c r="BP1562" s="55"/>
      <c r="BQ1562" s="55"/>
      <c r="BR1562" s="55"/>
    </row>
    <row r="1563" spans="3:70" x14ac:dyDescent="0.4">
      <c r="C1563" s="55"/>
      <c r="D1563" s="55"/>
      <c r="E1563" s="55"/>
      <c r="F1563" s="55"/>
      <c r="G1563" s="55"/>
      <c r="H1563" s="55"/>
      <c r="I1563" s="55"/>
      <c r="J1563" s="55"/>
      <c r="K1563" s="55"/>
      <c r="L1563" s="55"/>
      <c r="M1563" s="55"/>
      <c r="N1563" s="55"/>
      <c r="O1563" s="55"/>
      <c r="P1563" s="55"/>
      <c r="Q1563" s="55"/>
      <c r="R1563" s="55"/>
      <c r="S1563" s="55"/>
      <c r="T1563" s="55"/>
      <c r="U1563" s="55"/>
      <c r="V1563" s="55"/>
      <c r="W1563" s="55"/>
      <c r="X1563" s="55"/>
      <c r="Y1563" s="55"/>
      <c r="Z1563" s="55"/>
      <c r="AA1563" s="55"/>
      <c r="AB1563" s="55"/>
      <c r="AC1563" s="55"/>
      <c r="AD1563" s="55"/>
      <c r="AE1563" s="55"/>
      <c r="AF1563" s="55"/>
      <c r="AG1563" s="55"/>
      <c r="AH1563" s="55"/>
      <c r="AI1563" s="55"/>
      <c r="AJ1563" s="55"/>
      <c r="AK1563" s="55"/>
      <c r="AL1563" s="55"/>
      <c r="AM1563" s="55"/>
      <c r="AN1563" s="55"/>
      <c r="AO1563" s="55"/>
      <c r="AP1563" s="55"/>
      <c r="AQ1563" s="55"/>
      <c r="AR1563" s="55"/>
      <c r="AS1563" s="55"/>
      <c r="AT1563" s="55"/>
      <c r="AU1563" s="55"/>
      <c r="AV1563" s="55"/>
      <c r="AW1563" s="55"/>
      <c r="AX1563" s="55"/>
      <c r="AY1563" s="55"/>
      <c r="AZ1563" s="55"/>
      <c r="BA1563" s="55"/>
      <c r="BB1563" s="55"/>
      <c r="BC1563" s="55"/>
      <c r="BD1563" s="55"/>
      <c r="BE1563" s="55"/>
      <c r="BF1563" s="55"/>
      <c r="BG1563" s="55"/>
      <c r="BH1563" s="55"/>
      <c r="BI1563" s="55"/>
      <c r="BJ1563" s="55"/>
      <c r="BK1563" s="55"/>
      <c r="BL1563" s="55"/>
      <c r="BM1563" s="55"/>
      <c r="BN1563" s="55"/>
      <c r="BO1563" s="55"/>
      <c r="BP1563" s="55"/>
      <c r="BQ1563" s="55"/>
      <c r="BR1563" s="55"/>
    </row>
    <row r="1564" spans="3:70" x14ac:dyDescent="0.4">
      <c r="C1564" s="55"/>
      <c r="D1564" s="55"/>
      <c r="E1564" s="55"/>
      <c r="F1564" s="55"/>
      <c r="G1564" s="55"/>
      <c r="H1564" s="55"/>
      <c r="I1564" s="55"/>
      <c r="J1564" s="55"/>
      <c r="K1564" s="55"/>
      <c r="L1564" s="55"/>
      <c r="M1564" s="55"/>
      <c r="N1564" s="55"/>
      <c r="O1564" s="55"/>
      <c r="P1564" s="55"/>
      <c r="Q1564" s="55"/>
      <c r="R1564" s="55"/>
      <c r="S1564" s="55"/>
      <c r="T1564" s="55"/>
      <c r="U1564" s="55"/>
      <c r="V1564" s="55"/>
      <c r="W1564" s="55"/>
      <c r="X1564" s="55"/>
      <c r="Y1564" s="55"/>
      <c r="Z1564" s="55"/>
      <c r="AA1564" s="55"/>
      <c r="AB1564" s="55"/>
      <c r="AC1564" s="55"/>
      <c r="AD1564" s="55"/>
      <c r="AE1564" s="55"/>
      <c r="AF1564" s="55"/>
      <c r="AG1564" s="55"/>
      <c r="AH1564" s="55"/>
      <c r="AI1564" s="55"/>
      <c r="AJ1564" s="55"/>
      <c r="AK1564" s="55"/>
      <c r="AL1564" s="55"/>
      <c r="AM1564" s="55"/>
      <c r="AN1564" s="55"/>
      <c r="AO1564" s="55"/>
      <c r="AP1564" s="55"/>
      <c r="AQ1564" s="55"/>
      <c r="AR1564" s="55"/>
      <c r="AS1564" s="55"/>
      <c r="AT1564" s="55"/>
      <c r="AU1564" s="55"/>
      <c r="AV1564" s="55"/>
      <c r="AW1564" s="55"/>
      <c r="AX1564" s="55"/>
      <c r="AY1564" s="55"/>
      <c r="AZ1564" s="55"/>
      <c r="BA1564" s="55"/>
      <c r="BB1564" s="55"/>
      <c r="BC1564" s="55"/>
      <c r="BD1564" s="55"/>
      <c r="BE1564" s="55"/>
      <c r="BF1564" s="55"/>
      <c r="BG1564" s="55"/>
      <c r="BH1564" s="55"/>
      <c r="BI1564" s="55"/>
      <c r="BJ1564" s="55"/>
      <c r="BK1564" s="55"/>
      <c r="BL1564" s="55"/>
      <c r="BM1564" s="55"/>
      <c r="BN1564" s="55"/>
      <c r="BO1564" s="55"/>
      <c r="BP1564" s="55"/>
      <c r="BQ1564" s="55"/>
      <c r="BR1564" s="55"/>
    </row>
    <row r="1565" spans="3:70" x14ac:dyDescent="0.4">
      <c r="C1565" s="55"/>
      <c r="D1565" s="55"/>
      <c r="E1565" s="55"/>
      <c r="F1565" s="55"/>
      <c r="G1565" s="55"/>
      <c r="H1565" s="55"/>
      <c r="I1565" s="55"/>
      <c r="J1565" s="55"/>
      <c r="K1565" s="55"/>
      <c r="L1565" s="55"/>
      <c r="M1565" s="55"/>
      <c r="N1565" s="55"/>
      <c r="O1565" s="55"/>
      <c r="P1565" s="55"/>
      <c r="Q1565" s="55"/>
      <c r="R1565" s="55"/>
      <c r="S1565" s="55"/>
      <c r="T1565" s="55"/>
      <c r="U1565" s="55"/>
      <c r="V1565" s="55"/>
      <c r="W1565" s="55"/>
      <c r="X1565" s="55"/>
      <c r="Y1565" s="55"/>
      <c r="Z1565" s="55"/>
      <c r="AA1565" s="55"/>
      <c r="AB1565" s="55"/>
      <c r="AC1565" s="55"/>
      <c r="AD1565" s="55"/>
      <c r="AE1565" s="55"/>
      <c r="AF1565" s="55"/>
      <c r="AG1565" s="55"/>
      <c r="AH1565" s="55"/>
      <c r="AI1565" s="55"/>
      <c r="AJ1565" s="55"/>
      <c r="AK1565" s="55"/>
      <c r="AL1565" s="55"/>
      <c r="AM1565" s="55"/>
      <c r="AN1565" s="55"/>
      <c r="AO1565" s="55"/>
      <c r="AP1565" s="55"/>
      <c r="AQ1565" s="55"/>
      <c r="AR1565" s="55"/>
      <c r="AS1565" s="55"/>
      <c r="AT1565" s="55"/>
      <c r="AU1565" s="55"/>
      <c r="AV1565" s="55"/>
      <c r="AW1565" s="55"/>
      <c r="AX1565" s="55"/>
      <c r="AY1565" s="55"/>
      <c r="AZ1565" s="55"/>
      <c r="BA1565" s="55"/>
      <c r="BB1565" s="55"/>
      <c r="BC1565" s="55"/>
      <c r="BD1565" s="55"/>
      <c r="BE1565" s="55"/>
      <c r="BF1565" s="55"/>
      <c r="BG1565" s="55"/>
      <c r="BH1565" s="55"/>
      <c r="BI1565" s="55"/>
      <c r="BJ1565" s="55"/>
      <c r="BK1565" s="55"/>
      <c r="BL1565" s="55"/>
      <c r="BM1565" s="55"/>
      <c r="BN1565" s="55"/>
      <c r="BO1565" s="55"/>
      <c r="BP1565" s="55"/>
      <c r="BQ1565" s="55"/>
      <c r="BR1565" s="55"/>
    </row>
    <row r="1566" spans="3:70" x14ac:dyDescent="0.4">
      <c r="C1566" s="55"/>
      <c r="D1566" s="55"/>
      <c r="E1566" s="55"/>
      <c r="F1566" s="55"/>
      <c r="G1566" s="55"/>
      <c r="H1566" s="55"/>
      <c r="I1566" s="55"/>
      <c r="J1566" s="55"/>
      <c r="K1566" s="55"/>
      <c r="L1566" s="55"/>
      <c r="M1566" s="55"/>
      <c r="N1566" s="55"/>
      <c r="O1566" s="55"/>
      <c r="P1566" s="55"/>
      <c r="Q1566" s="55"/>
      <c r="R1566" s="55"/>
      <c r="S1566" s="55"/>
      <c r="T1566" s="55"/>
      <c r="U1566" s="55"/>
      <c r="V1566" s="55"/>
      <c r="W1566" s="55"/>
      <c r="X1566" s="55"/>
      <c r="Y1566" s="55"/>
      <c r="Z1566" s="55"/>
      <c r="AA1566" s="55"/>
      <c r="AB1566" s="55"/>
      <c r="AC1566" s="55"/>
      <c r="AD1566" s="55"/>
      <c r="AE1566" s="55"/>
      <c r="AF1566" s="55"/>
      <c r="AG1566" s="55"/>
      <c r="AH1566" s="55"/>
      <c r="AI1566" s="55"/>
      <c r="AJ1566" s="55"/>
      <c r="AK1566" s="55"/>
      <c r="AL1566" s="55"/>
      <c r="AM1566" s="55"/>
      <c r="AN1566" s="55"/>
      <c r="AO1566" s="55"/>
      <c r="AP1566" s="55"/>
      <c r="AQ1566" s="55"/>
      <c r="AR1566" s="55"/>
      <c r="AS1566" s="55"/>
      <c r="AT1566" s="55"/>
      <c r="AU1566" s="55"/>
      <c r="AV1566" s="55"/>
      <c r="AW1566" s="55"/>
      <c r="AX1566" s="55"/>
      <c r="AY1566" s="55"/>
      <c r="AZ1566" s="55"/>
      <c r="BA1566" s="55"/>
      <c r="BB1566" s="55"/>
      <c r="BC1566" s="55"/>
      <c r="BD1566" s="55"/>
      <c r="BE1566" s="55"/>
      <c r="BF1566" s="55"/>
      <c r="BG1566" s="55"/>
      <c r="BH1566" s="55"/>
      <c r="BI1566" s="55"/>
      <c r="BJ1566" s="55"/>
      <c r="BK1566" s="55"/>
      <c r="BL1566" s="55"/>
      <c r="BM1566" s="55"/>
      <c r="BN1566" s="55"/>
      <c r="BO1566" s="55"/>
      <c r="BP1566" s="55"/>
      <c r="BQ1566" s="55"/>
      <c r="BR1566" s="55"/>
    </row>
    <row r="1567" spans="3:70" x14ac:dyDescent="0.4">
      <c r="C1567" s="55"/>
      <c r="D1567" s="55"/>
      <c r="E1567" s="55"/>
      <c r="F1567" s="55"/>
      <c r="G1567" s="55"/>
      <c r="H1567" s="55"/>
      <c r="I1567" s="55"/>
      <c r="J1567" s="55"/>
      <c r="K1567" s="55"/>
      <c r="L1567" s="55"/>
      <c r="M1567" s="55"/>
      <c r="N1567" s="55"/>
      <c r="O1567" s="55"/>
      <c r="P1567" s="55"/>
      <c r="Q1567" s="55"/>
      <c r="R1567" s="55"/>
      <c r="S1567" s="55"/>
      <c r="T1567" s="55"/>
      <c r="U1567" s="55"/>
      <c r="V1567" s="55"/>
      <c r="W1567" s="55"/>
      <c r="X1567" s="55"/>
      <c r="Y1567" s="55"/>
      <c r="Z1567" s="55"/>
      <c r="AA1567" s="55"/>
      <c r="AB1567" s="55"/>
      <c r="AC1567" s="55"/>
      <c r="AD1567" s="55"/>
      <c r="AE1567" s="55"/>
      <c r="AF1567" s="55"/>
      <c r="AG1567" s="55"/>
      <c r="AH1567" s="55"/>
      <c r="AI1567" s="55"/>
      <c r="AJ1567" s="55"/>
      <c r="AK1567" s="55"/>
      <c r="AL1567" s="55"/>
      <c r="AM1567" s="55"/>
      <c r="AN1567" s="55"/>
      <c r="AO1567" s="55"/>
      <c r="AP1567" s="55"/>
      <c r="AQ1567" s="55"/>
      <c r="AR1567" s="55"/>
      <c r="AS1567" s="55"/>
      <c r="AT1567" s="55"/>
      <c r="AU1567" s="55"/>
      <c r="AV1567" s="55"/>
      <c r="AW1567" s="55"/>
      <c r="AX1567" s="55"/>
      <c r="AY1567" s="55"/>
      <c r="AZ1567" s="55"/>
      <c r="BA1567" s="55"/>
      <c r="BB1567" s="55"/>
      <c r="BC1567" s="55"/>
      <c r="BD1567" s="55"/>
      <c r="BE1567" s="55"/>
      <c r="BF1567" s="55"/>
      <c r="BG1567" s="55"/>
      <c r="BH1567" s="55"/>
      <c r="BI1567" s="55"/>
      <c r="BJ1567" s="55"/>
      <c r="BK1567" s="55"/>
      <c r="BL1567" s="55"/>
      <c r="BM1567" s="55"/>
      <c r="BN1567" s="55"/>
      <c r="BO1567" s="55"/>
      <c r="BP1567" s="55"/>
      <c r="BQ1567" s="55"/>
      <c r="BR1567" s="55"/>
    </row>
    <row r="1568" spans="3:70" x14ac:dyDescent="0.4">
      <c r="C1568" s="55"/>
      <c r="D1568" s="55"/>
      <c r="E1568" s="55"/>
      <c r="F1568" s="55"/>
      <c r="G1568" s="55"/>
      <c r="H1568" s="55"/>
      <c r="I1568" s="55"/>
      <c r="J1568" s="55"/>
      <c r="K1568" s="55"/>
      <c r="L1568" s="55"/>
      <c r="M1568" s="55"/>
      <c r="N1568" s="55"/>
      <c r="O1568" s="55"/>
      <c r="P1568" s="55"/>
      <c r="Q1568" s="55"/>
      <c r="R1568" s="55"/>
      <c r="S1568" s="55"/>
      <c r="T1568" s="55"/>
      <c r="U1568" s="55"/>
      <c r="V1568" s="55"/>
      <c r="W1568" s="55"/>
      <c r="X1568" s="55"/>
      <c r="Y1568" s="55"/>
      <c r="Z1568" s="55"/>
      <c r="AA1568" s="55"/>
      <c r="AB1568" s="55"/>
      <c r="AC1568" s="55"/>
      <c r="AD1568" s="55"/>
      <c r="AE1568" s="55"/>
      <c r="AF1568" s="55"/>
      <c r="AG1568" s="55"/>
      <c r="AH1568" s="55"/>
      <c r="AI1568" s="55"/>
      <c r="AJ1568" s="55"/>
      <c r="AK1568" s="55"/>
      <c r="AL1568" s="55"/>
      <c r="AM1568" s="55"/>
      <c r="AN1568" s="55"/>
      <c r="AO1568" s="55"/>
      <c r="AP1568" s="55"/>
      <c r="AQ1568" s="55"/>
      <c r="AR1568" s="55"/>
      <c r="AS1568" s="55"/>
      <c r="AT1568" s="55"/>
      <c r="AU1568" s="55"/>
      <c r="AV1568" s="55"/>
      <c r="AW1568" s="55"/>
      <c r="AX1568" s="55"/>
      <c r="AY1568" s="55"/>
      <c r="AZ1568" s="55"/>
      <c r="BA1568" s="55"/>
      <c r="BB1568" s="55"/>
      <c r="BC1568" s="55"/>
      <c r="BD1568" s="55"/>
      <c r="BE1568" s="55"/>
      <c r="BF1568" s="55"/>
      <c r="BG1568" s="55"/>
      <c r="BH1568" s="55"/>
      <c r="BI1568" s="55"/>
      <c r="BJ1568" s="55"/>
      <c r="BK1568" s="55"/>
      <c r="BL1568" s="55"/>
      <c r="BM1568" s="55"/>
      <c r="BN1568" s="55"/>
      <c r="BO1568" s="55"/>
      <c r="BP1568" s="55"/>
      <c r="BQ1568" s="55"/>
      <c r="BR1568" s="55"/>
    </row>
    <row r="1569" spans="3:70" x14ac:dyDescent="0.4">
      <c r="C1569" s="55"/>
      <c r="D1569" s="55"/>
      <c r="E1569" s="55"/>
      <c r="F1569" s="55"/>
      <c r="G1569" s="55"/>
      <c r="H1569" s="55"/>
      <c r="I1569" s="55"/>
      <c r="J1569" s="55"/>
      <c r="K1569" s="55"/>
      <c r="L1569" s="55"/>
      <c r="M1569" s="55"/>
      <c r="N1569" s="55"/>
      <c r="O1569" s="55"/>
      <c r="P1569" s="55"/>
      <c r="Q1569" s="55"/>
      <c r="R1569" s="55"/>
      <c r="S1569" s="55"/>
      <c r="T1569" s="55"/>
      <c r="U1569" s="55"/>
      <c r="V1569" s="55"/>
      <c r="W1569" s="55"/>
      <c r="X1569" s="55"/>
      <c r="Y1569" s="55"/>
      <c r="Z1569" s="55"/>
      <c r="AA1569" s="55"/>
      <c r="AB1569" s="55"/>
      <c r="AC1569" s="55"/>
      <c r="AD1569" s="55"/>
      <c r="AE1569" s="55"/>
      <c r="AF1569" s="55"/>
      <c r="AG1569" s="55"/>
      <c r="AH1569" s="55"/>
      <c r="AI1569" s="55"/>
      <c r="AJ1569" s="55"/>
      <c r="AK1569" s="55"/>
      <c r="AL1569" s="55"/>
      <c r="AM1569" s="55"/>
      <c r="AN1569" s="55"/>
      <c r="AO1569" s="55"/>
      <c r="AP1569" s="55"/>
      <c r="AQ1569" s="55"/>
      <c r="AR1569" s="55"/>
      <c r="AS1569" s="55"/>
      <c r="AT1569" s="55"/>
      <c r="AU1569" s="55"/>
      <c r="AV1569" s="55"/>
      <c r="AW1569" s="55"/>
      <c r="AX1569" s="55"/>
      <c r="AY1569" s="55"/>
      <c r="AZ1569" s="55"/>
      <c r="BA1569" s="55"/>
      <c r="BB1569" s="55"/>
      <c r="BC1569" s="55"/>
      <c r="BD1569" s="55"/>
      <c r="BE1569" s="55"/>
      <c r="BF1569" s="55"/>
      <c r="BG1569" s="55"/>
      <c r="BH1569" s="55"/>
      <c r="BI1569" s="55"/>
      <c r="BJ1569" s="55"/>
      <c r="BK1569" s="55"/>
      <c r="BL1569" s="55"/>
      <c r="BM1569" s="55"/>
      <c r="BN1569" s="55"/>
      <c r="BO1569" s="55"/>
      <c r="BP1569" s="55"/>
      <c r="BQ1569" s="55"/>
      <c r="BR1569" s="55"/>
    </row>
    <row r="1570" spans="3:70" x14ac:dyDescent="0.4">
      <c r="C1570" s="55"/>
      <c r="D1570" s="55"/>
      <c r="E1570" s="55"/>
      <c r="F1570" s="55"/>
      <c r="G1570" s="55"/>
      <c r="H1570" s="55"/>
      <c r="I1570" s="55"/>
      <c r="J1570" s="55"/>
      <c r="K1570" s="55"/>
      <c r="L1570" s="55"/>
      <c r="M1570" s="55"/>
      <c r="N1570" s="55"/>
      <c r="O1570" s="55"/>
      <c r="P1570" s="55"/>
      <c r="Q1570" s="55"/>
      <c r="R1570" s="55"/>
      <c r="S1570" s="55"/>
      <c r="T1570" s="55"/>
      <c r="U1570" s="55"/>
      <c r="V1570" s="55"/>
      <c r="W1570" s="55"/>
      <c r="X1570" s="55"/>
      <c r="Y1570" s="55"/>
      <c r="Z1570" s="55"/>
      <c r="AA1570" s="55"/>
      <c r="AB1570" s="55"/>
      <c r="AC1570" s="55"/>
      <c r="AD1570" s="55"/>
      <c r="AE1570" s="55"/>
      <c r="AF1570" s="55"/>
      <c r="AG1570" s="55"/>
      <c r="AH1570" s="55"/>
      <c r="AI1570" s="55"/>
      <c r="AJ1570" s="55"/>
      <c r="AK1570" s="55"/>
      <c r="AL1570" s="55"/>
      <c r="AM1570" s="55"/>
      <c r="AN1570" s="55"/>
      <c r="AO1570" s="55"/>
      <c r="AP1570" s="55"/>
      <c r="AQ1570" s="55"/>
      <c r="AR1570" s="55"/>
      <c r="AS1570" s="55"/>
      <c r="AT1570" s="55"/>
      <c r="AU1570" s="55"/>
      <c r="AV1570" s="55"/>
      <c r="AW1570" s="55"/>
      <c r="AX1570" s="55"/>
      <c r="AY1570" s="55"/>
      <c r="AZ1570" s="55"/>
      <c r="BA1570" s="55"/>
      <c r="BB1570" s="55"/>
      <c r="BC1570" s="55"/>
      <c r="BD1570" s="55"/>
      <c r="BE1570" s="55"/>
      <c r="BF1570" s="55"/>
      <c r="BG1570" s="55"/>
      <c r="BH1570" s="55"/>
      <c r="BI1570" s="55"/>
      <c r="BJ1570" s="55"/>
      <c r="BK1570" s="55"/>
      <c r="BL1570" s="55"/>
      <c r="BM1570" s="55"/>
      <c r="BN1570" s="55"/>
      <c r="BO1570" s="55"/>
      <c r="BP1570" s="55"/>
      <c r="BQ1570" s="55"/>
      <c r="BR1570" s="55"/>
    </row>
    <row r="1571" spans="3:70" x14ac:dyDescent="0.4">
      <c r="C1571" s="55"/>
      <c r="D1571" s="55"/>
      <c r="E1571" s="55"/>
      <c r="F1571" s="55"/>
      <c r="G1571" s="55"/>
      <c r="H1571" s="55"/>
      <c r="I1571" s="55"/>
      <c r="J1571" s="55"/>
      <c r="K1571" s="55"/>
      <c r="L1571" s="55"/>
      <c r="M1571" s="55"/>
      <c r="N1571" s="55"/>
      <c r="O1571" s="55"/>
      <c r="P1571" s="55"/>
      <c r="Q1571" s="55"/>
      <c r="R1571" s="55"/>
      <c r="S1571" s="55"/>
      <c r="T1571" s="55"/>
      <c r="U1571" s="55"/>
      <c r="V1571" s="55"/>
      <c r="W1571" s="55"/>
      <c r="X1571" s="55"/>
      <c r="Y1571" s="55"/>
      <c r="Z1571" s="55"/>
      <c r="AA1571" s="55"/>
      <c r="AB1571" s="55"/>
      <c r="AC1571" s="55"/>
      <c r="AD1571" s="55"/>
      <c r="AE1571" s="55"/>
      <c r="AF1571" s="55"/>
      <c r="AG1571" s="55"/>
      <c r="AH1571" s="55"/>
      <c r="AI1571" s="55"/>
      <c r="AJ1571" s="55"/>
      <c r="AK1571" s="55"/>
      <c r="AL1571" s="55"/>
      <c r="AM1571" s="55"/>
      <c r="AN1571" s="55"/>
      <c r="AO1571" s="55"/>
      <c r="AP1571" s="55"/>
      <c r="AQ1571" s="55"/>
      <c r="AR1571" s="55"/>
      <c r="AS1571" s="55"/>
      <c r="AT1571" s="55"/>
      <c r="AU1571" s="55"/>
      <c r="AV1571" s="55"/>
      <c r="AW1571" s="55"/>
      <c r="AX1571" s="55"/>
      <c r="AY1571" s="55"/>
      <c r="AZ1571" s="55"/>
      <c r="BA1571" s="55"/>
      <c r="BB1571" s="55"/>
      <c r="BC1571" s="55"/>
      <c r="BD1571" s="55"/>
      <c r="BE1571" s="55"/>
      <c r="BF1571" s="55"/>
      <c r="BG1571" s="55"/>
      <c r="BH1571" s="55"/>
      <c r="BI1571" s="55"/>
      <c r="BJ1571" s="55"/>
      <c r="BK1571" s="55"/>
      <c r="BL1571" s="55"/>
      <c r="BM1571" s="55"/>
      <c r="BN1571" s="55"/>
      <c r="BO1571" s="55"/>
      <c r="BP1571" s="55"/>
      <c r="BQ1571" s="55"/>
      <c r="BR1571" s="55"/>
    </row>
    <row r="1572" spans="3:70" x14ac:dyDescent="0.4">
      <c r="C1572" s="55"/>
      <c r="D1572" s="55"/>
      <c r="E1572" s="55"/>
      <c r="F1572" s="55"/>
      <c r="G1572" s="55"/>
      <c r="H1572" s="55"/>
      <c r="I1572" s="55"/>
      <c r="J1572" s="55"/>
      <c r="K1572" s="55"/>
      <c r="L1572" s="55"/>
      <c r="M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c r="AJ1572" s="55"/>
      <c r="AK1572" s="55"/>
      <c r="AL1572" s="55"/>
      <c r="AM1572" s="55"/>
      <c r="AN1572" s="55"/>
      <c r="AO1572" s="55"/>
      <c r="AP1572" s="55"/>
      <c r="AQ1572" s="55"/>
      <c r="AR1572" s="55"/>
      <c r="AS1572" s="55"/>
      <c r="AT1572" s="55"/>
      <c r="AU1572" s="55"/>
      <c r="AV1572" s="55"/>
      <c r="AW1572" s="55"/>
      <c r="AX1572" s="55"/>
      <c r="AY1572" s="55"/>
      <c r="AZ1572" s="55"/>
      <c r="BA1572" s="55"/>
      <c r="BB1572" s="55"/>
      <c r="BC1572" s="55"/>
      <c r="BD1572" s="55"/>
      <c r="BE1572" s="55"/>
      <c r="BF1572" s="55"/>
      <c r="BG1572" s="55"/>
      <c r="BH1572" s="55"/>
      <c r="BI1572" s="55"/>
      <c r="BJ1572" s="55"/>
      <c r="BK1572" s="55"/>
      <c r="BL1572" s="55"/>
      <c r="BM1572" s="55"/>
      <c r="BN1572" s="55"/>
      <c r="BO1572" s="55"/>
      <c r="BP1572" s="55"/>
      <c r="BQ1572" s="55"/>
      <c r="BR1572" s="55"/>
    </row>
    <row r="1573" spans="3:70" x14ac:dyDescent="0.4">
      <c r="C1573" s="55"/>
      <c r="D1573" s="55"/>
      <c r="E1573" s="55"/>
      <c r="F1573" s="55"/>
      <c r="G1573" s="55"/>
      <c r="H1573" s="55"/>
      <c r="I1573" s="55"/>
      <c r="J1573" s="55"/>
      <c r="K1573" s="55"/>
      <c r="L1573" s="55"/>
      <c r="M1573" s="55"/>
      <c r="N1573" s="55"/>
      <c r="O1573" s="55"/>
      <c r="P1573" s="55"/>
      <c r="Q1573" s="55"/>
      <c r="R1573" s="55"/>
      <c r="S1573" s="55"/>
      <c r="T1573" s="55"/>
      <c r="U1573" s="55"/>
      <c r="V1573" s="55"/>
      <c r="W1573" s="55"/>
      <c r="X1573" s="55"/>
      <c r="Y1573" s="55"/>
      <c r="Z1573" s="55"/>
      <c r="AA1573" s="55"/>
      <c r="AB1573" s="55"/>
      <c r="AC1573" s="55"/>
      <c r="AD1573" s="55"/>
      <c r="AE1573" s="55"/>
      <c r="AF1573" s="55"/>
      <c r="AG1573" s="55"/>
      <c r="AH1573" s="55"/>
      <c r="AI1573" s="55"/>
      <c r="AJ1573" s="55"/>
      <c r="AK1573" s="55"/>
      <c r="AL1573" s="55"/>
      <c r="AM1573" s="55"/>
      <c r="AN1573" s="55"/>
      <c r="AO1573" s="55"/>
      <c r="AP1573" s="55"/>
      <c r="AQ1573" s="55"/>
      <c r="AR1573" s="55"/>
      <c r="AS1573" s="55"/>
      <c r="AT1573" s="55"/>
      <c r="AU1573" s="55"/>
      <c r="AV1573" s="55"/>
      <c r="AW1573" s="55"/>
      <c r="AX1573" s="55"/>
      <c r="AY1573" s="55"/>
      <c r="AZ1573" s="55"/>
      <c r="BA1573" s="55"/>
      <c r="BB1573" s="55"/>
      <c r="BC1573" s="55"/>
      <c r="BD1573" s="55"/>
      <c r="BE1573" s="55"/>
      <c r="BF1573" s="55"/>
      <c r="BG1573" s="55"/>
      <c r="BH1573" s="55"/>
      <c r="BI1573" s="55"/>
      <c r="BJ1573" s="55"/>
      <c r="BK1573" s="55"/>
      <c r="BL1573" s="55"/>
      <c r="BM1573" s="55"/>
      <c r="BN1573" s="55"/>
      <c r="BO1573" s="55"/>
      <c r="BP1573" s="55"/>
      <c r="BQ1573" s="55"/>
      <c r="BR1573" s="55"/>
    </row>
    <row r="1574" spans="3:70" x14ac:dyDescent="0.4">
      <c r="C1574" s="55"/>
      <c r="D1574" s="55"/>
      <c r="E1574" s="55"/>
      <c r="F1574" s="55"/>
      <c r="G1574" s="55"/>
      <c r="H1574" s="55"/>
      <c r="I1574" s="55"/>
      <c r="J1574" s="55"/>
      <c r="K1574" s="55"/>
      <c r="L1574" s="55"/>
      <c r="M1574" s="55"/>
      <c r="N1574" s="55"/>
      <c r="O1574" s="55"/>
      <c r="P1574" s="55"/>
      <c r="Q1574" s="55"/>
      <c r="R1574" s="55"/>
      <c r="S1574" s="55"/>
      <c r="T1574" s="55"/>
      <c r="U1574" s="55"/>
      <c r="V1574" s="55"/>
      <c r="W1574" s="55"/>
      <c r="X1574" s="55"/>
      <c r="Y1574" s="55"/>
      <c r="Z1574" s="55"/>
      <c r="AA1574" s="55"/>
      <c r="AB1574" s="55"/>
      <c r="AC1574" s="55"/>
      <c r="AD1574" s="55"/>
      <c r="AE1574" s="55"/>
      <c r="AF1574" s="55"/>
      <c r="AG1574" s="55"/>
      <c r="AH1574" s="55"/>
      <c r="AI1574" s="55"/>
      <c r="AJ1574" s="55"/>
      <c r="AK1574" s="55"/>
      <c r="AL1574" s="55"/>
      <c r="AM1574" s="55"/>
      <c r="AN1574" s="55"/>
      <c r="AO1574" s="55"/>
      <c r="AP1574" s="55"/>
      <c r="AQ1574" s="55"/>
      <c r="AR1574" s="55"/>
      <c r="AS1574" s="55"/>
      <c r="AT1574" s="55"/>
      <c r="AU1574" s="55"/>
      <c r="AV1574" s="55"/>
      <c r="AW1574" s="55"/>
      <c r="AX1574" s="55"/>
      <c r="AY1574" s="55"/>
      <c r="AZ1574" s="55"/>
      <c r="BA1574" s="55"/>
      <c r="BB1574" s="55"/>
      <c r="BC1574" s="55"/>
      <c r="BD1574" s="55"/>
      <c r="BE1574" s="55"/>
      <c r="BF1574" s="55"/>
      <c r="BG1574" s="55"/>
      <c r="BH1574" s="55"/>
      <c r="BI1574" s="55"/>
      <c r="BJ1574" s="55"/>
      <c r="BK1574" s="55"/>
      <c r="BL1574" s="55"/>
      <c r="BM1574" s="55"/>
      <c r="BN1574" s="55"/>
      <c r="BO1574" s="55"/>
      <c r="BP1574" s="55"/>
      <c r="BQ1574" s="55"/>
      <c r="BR1574" s="55"/>
    </row>
    <row r="1575" spans="3:70" x14ac:dyDescent="0.4">
      <c r="C1575" s="55"/>
      <c r="D1575" s="55"/>
      <c r="E1575" s="55"/>
      <c r="F1575" s="55"/>
      <c r="G1575" s="55"/>
      <c r="H1575" s="55"/>
      <c r="I1575" s="55"/>
      <c r="J1575" s="55"/>
      <c r="K1575" s="55"/>
      <c r="L1575" s="55"/>
      <c r="M1575" s="55"/>
      <c r="N1575" s="55"/>
      <c r="O1575" s="55"/>
      <c r="P1575" s="55"/>
      <c r="Q1575" s="55"/>
      <c r="R1575" s="55"/>
      <c r="S1575" s="55"/>
      <c r="T1575" s="55"/>
      <c r="U1575" s="55"/>
      <c r="V1575" s="55"/>
      <c r="W1575" s="55"/>
      <c r="X1575" s="55"/>
      <c r="Y1575" s="55"/>
      <c r="Z1575" s="55"/>
      <c r="AA1575" s="55"/>
      <c r="AB1575" s="55"/>
      <c r="AC1575" s="55"/>
      <c r="AD1575" s="55"/>
      <c r="AE1575" s="55"/>
      <c r="AF1575" s="55"/>
      <c r="AG1575" s="55"/>
      <c r="AH1575" s="55"/>
      <c r="AI1575" s="55"/>
      <c r="AJ1575" s="55"/>
      <c r="AK1575" s="55"/>
      <c r="AL1575" s="55"/>
      <c r="AM1575" s="55"/>
      <c r="AN1575" s="55"/>
      <c r="AO1575" s="55"/>
      <c r="AP1575" s="55"/>
      <c r="AQ1575" s="55"/>
      <c r="AR1575" s="55"/>
      <c r="AS1575" s="55"/>
      <c r="AT1575" s="55"/>
      <c r="AU1575" s="55"/>
      <c r="AV1575" s="55"/>
      <c r="AW1575" s="55"/>
      <c r="AX1575" s="55"/>
      <c r="AY1575" s="55"/>
      <c r="AZ1575" s="55"/>
      <c r="BA1575" s="55"/>
      <c r="BB1575" s="55"/>
      <c r="BC1575" s="55"/>
      <c r="BD1575" s="55"/>
      <c r="BE1575" s="55"/>
      <c r="BF1575" s="55"/>
      <c r="BG1575" s="55"/>
      <c r="BH1575" s="55"/>
      <c r="BI1575" s="55"/>
      <c r="BJ1575" s="55"/>
      <c r="BK1575" s="55"/>
      <c r="BL1575" s="55"/>
      <c r="BM1575" s="55"/>
      <c r="BN1575" s="55"/>
      <c r="BO1575" s="55"/>
      <c r="BP1575" s="55"/>
      <c r="BQ1575" s="55"/>
      <c r="BR1575" s="55"/>
    </row>
    <row r="1576" spans="3:70" x14ac:dyDescent="0.4">
      <c r="C1576" s="55"/>
      <c r="D1576" s="55"/>
      <c r="E1576" s="55"/>
      <c r="F1576" s="55"/>
      <c r="G1576" s="55"/>
      <c r="H1576" s="55"/>
      <c r="I1576" s="55"/>
      <c r="J1576" s="55"/>
      <c r="K1576" s="55"/>
      <c r="L1576" s="55"/>
      <c r="M1576" s="55"/>
      <c r="N1576" s="55"/>
      <c r="O1576" s="55"/>
      <c r="P1576" s="55"/>
      <c r="Q1576" s="55"/>
      <c r="R1576" s="55"/>
      <c r="S1576" s="55"/>
      <c r="T1576" s="55"/>
      <c r="U1576" s="55"/>
      <c r="V1576" s="55"/>
      <c r="W1576" s="55"/>
      <c r="X1576" s="55"/>
      <c r="Y1576" s="55"/>
      <c r="Z1576" s="55"/>
      <c r="AA1576" s="55"/>
      <c r="AB1576" s="55"/>
      <c r="AC1576" s="55"/>
      <c r="AD1576" s="55"/>
      <c r="AE1576" s="55"/>
      <c r="AF1576" s="55"/>
      <c r="AG1576" s="55"/>
      <c r="AH1576" s="55"/>
      <c r="AI1576" s="55"/>
      <c r="AJ1576" s="55"/>
      <c r="AK1576" s="55"/>
      <c r="AL1576" s="55"/>
      <c r="AM1576" s="55"/>
      <c r="AN1576" s="55"/>
      <c r="AO1576" s="55"/>
      <c r="AP1576" s="55"/>
      <c r="AQ1576" s="55"/>
      <c r="AR1576" s="55"/>
      <c r="AS1576" s="55"/>
      <c r="AT1576" s="55"/>
      <c r="AU1576" s="55"/>
      <c r="AV1576" s="55"/>
      <c r="AW1576" s="55"/>
      <c r="AX1576" s="55"/>
      <c r="AY1576" s="55"/>
      <c r="AZ1576" s="55"/>
      <c r="BA1576" s="55"/>
      <c r="BB1576" s="55"/>
      <c r="BC1576" s="55"/>
      <c r="BD1576" s="55"/>
      <c r="BE1576" s="55"/>
      <c r="BF1576" s="55"/>
      <c r="BG1576" s="55"/>
      <c r="BH1576" s="55"/>
      <c r="BI1576" s="55"/>
      <c r="BJ1576" s="55"/>
      <c r="BK1576" s="55"/>
      <c r="BL1576" s="55"/>
      <c r="BM1576" s="55"/>
      <c r="BN1576" s="55"/>
      <c r="BO1576" s="55"/>
      <c r="BP1576" s="55"/>
      <c r="BQ1576" s="55"/>
      <c r="BR1576" s="55"/>
    </row>
    <row r="1577" spans="3:70" x14ac:dyDescent="0.4">
      <c r="C1577" s="55"/>
      <c r="D1577" s="55"/>
      <c r="E1577" s="55"/>
      <c r="F1577" s="55"/>
      <c r="G1577" s="55"/>
      <c r="H1577" s="55"/>
      <c r="I1577" s="55"/>
      <c r="J1577" s="55"/>
      <c r="K1577" s="55"/>
      <c r="L1577" s="55"/>
      <c r="M1577" s="55"/>
      <c r="N1577" s="55"/>
      <c r="O1577" s="55"/>
      <c r="P1577" s="55"/>
      <c r="Q1577" s="55"/>
      <c r="R1577" s="55"/>
      <c r="S1577" s="55"/>
      <c r="T1577" s="55"/>
      <c r="U1577" s="55"/>
      <c r="V1577" s="55"/>
      <c r="W1577" s="55"/>
      <c r="X1577" s="55"/>
      <c r="Y1577" s="55"/>
      <c r="Z1577" s="55"/>
      <c r="AA1577" s="55"/>
      <c r="AB1577" s="55"/>
      <c r="AC1577" s="55"/>
      <c r="AD1577" s="55"/>
      <c r="AE1577" s="55"/>
      <c r="AF1577" s="55"/>
      <c r="AG1577" s="55"/>
      <c r="AH1577" s="55"/>
      <c r="AI1577" s="55"/>
      <c r="AJ1577" s="55"/>
      <c r="AK1577" s="55"/>
      <c r="AL1577" s="55"/>
      <c r="AM1577" s="55"/>
      <c r="AN1577" s="55"/>
      <c r="AO1577" s="55"/>
      <c r="AP1577" s="55"/>
      <c r="AQ1577" s="55"/>
      <c r="AR1577" s="55"/>
      <c r="AS1577" s="55"/>
      <c r="AT1577" s="55"/>
      <c r="AU1577" s="55"/>
      <c r="AV1577" s="55"/>
      <c r="AW1577" s="55"/>
      <c r="AX1577" s="55"/>
      <c r="AY1577" s="55"/>
      <c r="AZ1577" s="55"/>
      <c r="BA1577" s="55"/>
      <c r="BB1577" s="55"/>
      <c r="BC1577" s="55"/>
      <c r="BD1577" s="55"/>
      <c r="BE1577" s="55"/>
      <c r="BF1577" s="55"/>
      <c r="BG1577" s="55"/>
      <c r="BH1577" s="55"/>
      <c r="BI1577" s="55"/>
      <c r="BJ1577" s="55"/>
      <c r="BK1577" s="55"/>
      <c r="BL1577" s="55"/>
      <c r="BM1577" s="55"/>
      <c r="BN1577" s="55"/>
      <c r="BO1577" s="55"/>
      <c r="BP1577" s="55"/>
      <c r="BQ1577" s="55"/>
      <c r="BR1577" s="55"/>
    </row>
    <row r="1578" spans="3:70" x14ac:dyDescent="0.4">
      <c r="C1578" s="55"/>
      <c r="D1578" s="55"/>
      <c r="E1578" s="55"/>
      <c r="F1578" s="55"/>
      <c r="G1578" s="55"/>
      <c r="H1578" s="55"/>
      <c r="I1578" s="55"/>
      <c r="J1578" s="55"/>
      <c r="K1578" s="55"/>
      <c r="L1578" s="55"/>
      <c r="M1578" s="55"/>
      <c r="N1578" s="55"/>
      <c r="O1578" s="55"/>
      <c r="P1578" s="55"/>
      <c r="Q1578" s="55"/>
      <c r="R1578" s="55"/>
      <c r="S1578" s="55"/>
      <c r="T1578" s="55"/>
      <c r="U1578" s="55"/>
      <c r="V1578" s="55"/>
      <c r="W1578" s="55"/>
      <c r="X1578" s="55"/>
      <c r="Y1578" s="55"/>
      <c r="Z1578" s="55"/>
      <c r="AA1578" s="55"/>
      <c r="AB1578" s="55"/>
      <c r="AC1578" s="55"/>
      <c r="AD1578" s="55"/>
      <c r="AE1578" s="55"/>
      <c r="AF1578" s="55"/>
      <c r="AG1578" s="55"/>
      <c r="AH1578" s="55"/>
      <c r="AI1578" s="55"/>
      <c r="AJ1578" s="55"/>
      <c r="AK1578" s="55"/>
      <c r="AL1578" s="55"/>
      <c r="AM1578" s="55"/>
      <c r="AN1578" s="55"/>
      <c r="AO1578" s="55"/>
      <c r="AP1578" s="55"/>
      <c r="AQ1578" s="55"/>
      <c r="AR1578" s="55"/>
      <c r="AS1578" s="55"/>
      <c r="AT1578" s="55"/>
      <c r="AU1578" s="55"/>
      <c r="AV1578" s="55"/>
      <c r="AW1578" s="55"/>
      <c r="AX1578" s="55"/>
      <c r="AY1578" s="55"/>
      <c r="AZ1578" s="55"/>
      <c r="BA1578" s="55"/>
      <c r="BB1578" s="55"/>
      <c r="BC1578" s="55"/>
      <c r="BD1578" s="55"/>
      <c r="BE1578" s="55"/>
      <c r="BF1578" s="55"/>
      <c r="BG1578" s="55"/>
      <c r="BH1578" s="55"/>
      <c r="BI1578" s="55"/>
      <c r="BJ1578" s="55"/>
      <c r="BK1578" s="55"/>
      <c r="BL1578" s="55"/>
      <c r="BM1578" s="55"/>
      <c r="BN1578" s="55"/>
      <c r="BO1578" s="55"/>
      <c r="BP1578" s="55"/>
      <c r="BQ1578" s="55"/>
      <c r="BR1578" s="55"/>
    </row>
    <row r="1579" spans="3:70" x14ac:dyDescent="0.4">
      <c r="C1579" s="55"/>
      <c r="D1579" s="55"/>
      <c r="E1579" s="55"/>
      <c r="F1579" s="55"/>
      <c r="G1579" s="55"/>
      <c r="H1579" s="55"/>
      <c r="I1579" s="55"/>
      <c r="J1579" s="55"/>
      <c r="K1579" s="55"/>
      <c r="L1579" s="55"/>
      <c r="M1579" s="55"/>
      <c r="N1579" s="55"/>
      <c r="O1579" s="55"/>
      <c r="P1579" s="55"/>
      <c r="Q1579" s="55"/>
      <c r="R1579" s="55"/>
      <c r="S1579" s="55"/>
      <c r="T1579" s="55"/>
      <c r="U1579" s="55"/>
      <c r="V1579" s="55"/>
      <c r="W1579" s="55"/>
      <c r="X1579" s="55"/>
      <c r="Y1579" s="55"/>
      <c r="Z1579" s="55"/>
      <c r="AA1579" s="55"/>
      <c r="AB1579" s="55"/>
      <c r="AC1579" s="55"/>
      <c r="AD1579" s="55"/>
      <c r="AE1579" s="55"/>
      <c r="AF1579" s="55"/>
      <c r="AG1579" s="55"/>
      <c r="AH1579" s="55"/>
      <c r="AI1579" s="55"/>
      <c r="AJ1579" s="55"/>
      <c r="AK1579" s="55"/>
      <c r="AL1579" s="55"/>
      <c r="AM1579" s="55"/>
      <c r="AN1579" s="55"/>
      <c r="AO1579" s="55"/>
      <c r="AP1579" s="55"/>
      <c r="AQ1579" s="55"/>
      <c r="AR1579" s="55"/>
      <c r="AS1579" s="55"/>
      <c r="AT1579" s="55"/>
      <c r="AU1579" s="55"/>
      <c r="AV1579" s="55"/>
      <c r="AW1579" s="55"/>
      <c r="AX1579" s="55"/>
      <c r="AY1579" s="55"/>
      <c r="AZ1579" s="55"/>
      <c r="BA1579" s="55"/>
      <c r="BB1579" s="55"/>
      <c r="BC1579" s="55"/>
      <c r="BD1579" s="55"/>
      <c r="BE1579" s="55"/>
      <c r="BF1579" s="55"/>
      <c r="BG1579" s="55"/>
      <c r="BH1579" s="55"/>
      <c r="BI1579" s="55"/>
      <c r="BJ1579" s="55"/>
      <c r="BK1579" s="55"/>
      <c r="BL1579" s="55"/>
      <c r="BM1579" s="55"/>
      <c r="BN1579" s="55"/>
      <c r="BO1579" s="55"/>
      <c r="BP1579" s="55"/>
      <c r="BQ1579" s="55"/>
      <c r="BR1579" s="55"/>
    </row>
    <row r="1580" spans="3:70" x14ac:dyDescent="0.4">
      <c r="C1580" s="55"/>
      <c r="D1580" s="55"/>
      <c r="E1580" s="55"/>
      <c r="F1580" s="55"/>
      <c r="G1580" s="55"/>
      <c r="H1580" s="55"/>
      <c r="I1580" s="55"/>
      <c r="J1580" s="55"/>
      <c r="K1580" s="55"/>
      <c r="L1580" s="55"/>
      <c r="M1580" s="55"/>
      <c r="N1580" s="55"/>
      <c r="O1580" s="55"/>
      <c r="P1580" s="55"/>
      <c r="Q1580" s="55"/>
      <c r="R1580" s="55"/>
      <c r="S1580" s="55"/>
      <c r="T1580" s="55"/>
      <c r="U1580" s="55"/>
      <c r="V1580" s="55"/>
      <c r="W1580" s="55"/>
      <c r="X1580" s="55"/>
      <c r="Y1580" s="55"/>
      <c r="Z1580" s="55"/>
      <c r="AA1580" s="55"/>
      <c r="AB1580" s="55"/>
      <c r="AC1580" s="55"/>
      <c r="AD1580" s="55"/>
      <c r="AE1580" s="55"/>
      <c r="AF1580" s="55"/>
      <c r="AG1580" s="55"/>
      <c r="AH1580" s="55"/>
      <c r="AI1580" s="55"/>
      <c r="AJ1580" s="55"/>
      <c r="AK1580" s="55"/>
      <c r="AL1580" s="55"/>
      <c r="AM1580" s="55"/>
      <c r="AN1580" s="55"/>
      <c r="AO1580" s="55"/>
      <c r="AP1580" s="55"/>
      <c r="AQ1580" s="55"/>
      <c r="AR1580" s="55"/>
      <c r="AS1580" s="55"/>
      <c r="AT1580" s="55"/>
      <c r="AU1580" s="55"/>
      <c r="AV1580" s="55"/>
      <c r="AW1580" s="55"/>
      <c r="AX1580" s="55"/>
      <c r="AY1580" s="55"/>
      <c r="AZ1580" s="55"/>
      <c r="BA1580" s="55"/>
      <c r="BB1580" s="55"/>
      <c r="BC1580" s="55"/>
      <c r="BD1580" s="55"/>
      <c r="BE1580" s="55"/>
      <c r="BF1580" s="55"/>
      <c r="BG1580" s="55"/>
      <c r="BH1580" s="55"/>
      <c r="BI1580" s="55"/>
      <c r="BJ1580" s="55"/>
      <c r="BK1580" s="55"/>
      <c r="BL1580" s="55"/>
      <c r="BM1580" s="55"/>
      <c r="BN1580" s="55"/>
      <c r="BO1580" s="55"/>
      <c r="BP1580" s="55"/>
      <c r="BQ1580" s="55"/>
      <c r="BR1580" s="55"/>
    </row>
    <row r="1581" spans="3:70" x14ac:dyDescent="0.4">
      <c r="C1581" s="55"/>
      <c r="D1581" s="55"/>
      <c r="E1581" s="55"/>
      <c r="F1581" s="55"/>
      <c r="G1581" s="55"/>
      <c r="H1581" s="55"/>
      <c r="I1581" s="55"/>
      <c r="J1581" s="55"/>
      <c r="K1581" s="55"/>
      <c r="L1581" s="55"/>
      <c r="M1581" s="55"/>
      <c r="N1581" s="55"/>
      <c r="O1581" s="55"/>
      <c r="P1581" s="55"/>
      <c r="Q1581" s="55"/>
      <c r="R1581" s="55"/>
      <c r="S1581" s="55"/>
      <c r="T1581" s="55"/>
      <c r="U1581" s="55"/>
      <c r="V1581" s="55"/>
      <c r="W1581" s="55"/>
      <c r="X1581" s="55"/>
      <c r="Y1581" s="55"/>
      <c r="Z1581" s="55"/>
      <c r="AA1581" s="55"/>
      <c r="AB1581" s="55"/>
      <c r="AC1581" s="55"/>
      <c r="AD1581" s="55"/>
      <c r="AE1581" s="55"/>
      <c r="AF1581" s="55"/>
      <c r="AG1581" s="55"/>
      <c r="AH1581" s="55"/>
      <c r="AI1581" s="55"/>
      <c r="AJ1581" s="55"/>
      <c r="AK1581" s="55"/>
      <c r="AL1581" s="55"/>
      <c r="AM1581" s="55"/>
      <c r="AN1581" s="55"/>
      <c r="AO1581" s="55"/>
      <c r="AP1581" s="55"/>
      <c r="AQ1581" s="55"/>
      <c r="AR1581" s="55"/>
      <c r="AS1581" s="55"/>
      <c r="AT1581" s="55"/>
      <c r="AU1581" s="55"/>
      <c r="AV1581" s="55"/>
      <c r="AW1581" s="55"/>
      <c r="AX1581" s="55"/>
      <c r="AY1581" s="55"/>
      <c r="AZ1581" s="55"/>
      <c r="BA1581" s="55"/>
      <c r="BB1581" s="55"/>
      <c r="BC1581" s="55"/>
      <c r="BD1581" s="55"/>
      <c r="BE1581" s="55"/>
      <c r="BF1581" s="55"/>
      <c r="BG1581" s="55"/>
      <c r="BH1581" s="55"/>
      <c r="BI1581" s="55"/>
      <c r="BJ1581" s="55"/>
      <c r="BK1581" s="55"/>
      <c r="BL1581" s="55"/>
      <c r="BM1581" s="55"/>
      <c r="BN1581" s="55"/>
      <c r="BO1581" s="55"/>
      <c r="BP1581" s="55"/>
      <c r="BQ1581" s="55"/>
      <c r="BR1581" s="55"/>
    </row>
    <row r="1582" spans="3:70" x14ac:dyDescent="0.4">
      <c r="C1582" s="55"/>
      <c r="D1582" s="55"/>
      <c r="E1582" s="55"/>
      <c r="F1582" s="55"/>
      <c r="G1582" s="55"/>
      <c r="H1582" s="55"/>
      <c r="I1582" s="55"/>
      <c r="J1582" s="55"/>
      <c r="K1582" s="55"/>
      <c r="L1582" s="55"/>
      <c r="M1582" s="55"/>
      <c r="N1582" s="55"/>
      <c r="O1582" s="55"/>
      <c r="P1582" s="55"/>
      <c r="Q1582" s="55"/>
      <c r="R1582" s="55"/>
      <c r="S1582" s="55"/>
      <c r="T1582" s="55"/>
      <c r="U1582" s="55"/>
      <c r="V1582" s="55"/>
      <c r="W1582" s="55"/>
      <c r="X1582" s="55"/>
      <c r="Y1582" s="55"/>
      <c r="Z1582" s="55"/>
      <c r="AA1582" s="55"/>
      <c r="AB1582" s="55"/>
      <c r="AC1582" s="55"/>
      <c r="AD1582" s="55"/>
      <c r="AE1582" s="55"/>
      <c r="AF1582" s="55"/>
      <c r="AG1582" s="55"/>
      <c r="AH1582" s="55"/>
      <c r="AI1582" s="55"/>
      <c r="AJ1582" s="55"/>
      <c r="AK1582" s="55"/>
      <c r="AL1582" s="55"/>
      <c r="AM1582" s="55"/>
      <c r="AN1582" s="55"/>
      <c r="AO1582" s="55"/>
      <c r="AP1582" s="55"/>
      <c r="AQ1582" s="55"/>
      <c r="AR1582" s="55"/>
      <c r="AS1582" s="55"/>
      <c r="AT1582" s="55"/>
      <c r="AU1582" s="55"/>
      <c r="AV1582" s="55"/>
      <c r="AW1582" s="55"/>
      <c r="AX1582" s="55"/>
      <c r="AY1582" s="55"/>
      <c r="AZ1582" s="55"/>
      <c r="BA1582" s="55"/>
      <c r="BB1582" s="55"/>
      <c r="BC1582" s="55"/>
      <c r="BD1582" s="55"/>
      <c r="BE1582" s="55"/>
      <c r="BF1582" s="55"/>
      <c r="BG1582" s="55"/>
      <c r="BH1582" s="55"/>
      <c r="BI1582" s="55"/>
      <c r="BJ1582" s="55"/>
      <c r="BK1582" s="55"/>
      <c r="BL1582" s="55"/>
      <c r="BM1582" s="55"/>
      <c r="BN1582" s="55"/>
      <c r="BO1582" s="55"/>
      <c r="BP1582" s="55"/>
      <c r="BQ1582" s="55"/>
      <c r="BR1582" s="55"/>
    </row>
    <row r="1583" spans="3:70" x14ac:dyDescent="0.4">
      <c r="C1583" s="55"/>
      <c r="D1583" s="55"/>
      <c r="E1583" s="55"/>
      <c r="F1583" s="55"/>
      <c r="G1583" s="55"/>
      <c r="H1583" s="55"/>
      <c r="I1583" s="55"/>
      <c r="J1583" s="55"/>
      <c r="K1583" s="55"/>
      <c r="L1583" s="55"/>
      <c r="M1583" s="55"/>
      <c r="N1583" s="55"/>
      <c r="O1583" s="55"/>
      <c r="P1583" s="55"/>
      <c r="Q1583" s="55"/>
      <c r="R1583" s="55"/>
      <c r="S1583" s="55"/>
      <c r="T1583" s="55"/>
      <c r="U1583" s="55"/>
      <c r="V1583" s="55"/>
      <c r="W1583" s="55"/>
      <c r="X1583" s="55"/>
      <c r="Y1583" s="55"/>
      <c r="Z1583" s="55"/>
      <c r="AA1583" s="55"/>
      <c r="AB1583" s="55"/>
      <c r="AC1583" s="55"/>
      <c r="AD1583" s="55"/>
      <c r="AE1583" s="55"/>
      <c r="AF1583" s="55"/>
      <c r="AG1583" s="55"/>
      <c r="AH1583" s="55"/>
      <c r="AI1583" s="55"/>
      <c r="AJ1583" s="55"/>
      <c r="AK1583" s="55"/>
      <c r="AL1583" s="55"/>
      <c r="AM1583" s="55"/>
      <c r="AN1583" s="55"/>
      <c r="AO1583" s="55"/>
      <c r="AP1583" s="55"/>
      <c r="AQ1583" s="55"/>
      <c r="AR1583" s="55"/>
      <c r="AS1583" s="55"/>
      <c r="AT1583" s="55"/>
      <c r="AU1583" s="55"/>
      <c r="AV1583" s="55"/>
      <c r="AW1583" s="55"/>
      <c r="AX1583" s="55"/>
      <c r="AY1583" s="55"/>
      <c r="AZ1583" s="55"/>
      <c r="BA1583" s="55"/>
      <c r="BB1583" s="55"/>
      <c r="BC1583" s="55"/>
      <c r="BD1583" s="55"/>
      <c r="BE1583" s="55"/>
      <c r="BF1583" s="55"/>
      <c r="BG1583" s="55"/>
      <c r="BH1583" s="55"/>
      <c r="BI1583" s="55"/>
      <c r="BJ1583" s="55"/>
      <c r="BK1583" s="55"/>
      <c r="BL1583" s="55"/>
      <c r="BM1583" s="55"/>
      <c r="BN1583" s="55"/>
      <c r="BO1583" s="55"/>
      <c r="BP1583" s="55"/>
      <c r="BQ1583" s="55"/>
      <c r="BR1583" s="55"/>
    </row>
    <row r="1584" spans="3:70" x14ac:dyDescent="0.4">
      <c r="C1584" s="55"/>
      <c r="D1584" s="55"/>
      <c r="E1584" s="55"/>
      <c r="F1584" s="55"/>
      <c r="G1584" s="55"/>
      <c r="H1584" s="55"/>
      <c r="I1584" s="55"/>
      <c r="J1584" s="55"/>
      <c r="K1584" s="55"/>
      <c r="L1584" s="55"/>
      <c r="M1584" s="55"/>
      <c r="N1584" s="55"/>
      <c r="O1584" s="55"/>
      <c r="P1584" s="55"/>
      <c r="Q1584" s="55"/>
      <c r="R1584" s="55"/>
      <c r="S1584" s="55"/>
      <c r="T1584" s="55"/>
      <c r="U1584" s="55"/>
      <c r="V1584" s="55"/>
      <c r="W1584" s="55"/>
      <c r="X1584" s="55"/>
      <c r="Y1584" s="55"/>
      <c r="Z1584" s="55"/>
      <c r="AA1584" s="55"/>
      <c r="AB1584" s="55"/>
      <c r="AC1584" s="55"/>
      <c r="AD1584" s="55"/>
      <c r="AE1584" s="55"/>
      <c r="AF1584" s="55"/>
      <c r="AG1584" s="55"/>
      <c r="AH1584" s="55"/>
      <c r="AI1584" s="55"/>
      <c r="AJ1584" s="55"/>
      <c r="AK1584" s="55"/>
      <c r="AL1584" s="55"/>
      <c r="AM1584" s="55"/>
      <c r="AN1584" s="55"/>
      <c r="AO1584" s="55"/>
      <c r="AP1584" s="55"/>
      <c r="AQ1584" s="55"/>
      <c r="AR1584" s="55"/>
      <c r="AS1584" s="55"/>
      <c r="AT1584" s="55"/>
      <c r="AU1584" s="55"/>
      <c r="AV1584" s="55"/>
      <c r="AW1584" s="55"/>
      <c r="AX1584" s="55"/>
      <c r="AY1584" s="55"/>
      <c r="AZ1584" s="55"/>
      <c r="BA1584" s="55"/>
      <c r="BB1584" s="55"/>
      <c r="BC1584" s="55"/>
      <c r="BD1584" s="55"/>
      <c r="BE1584" s="55"/>
      <c r="BF1584" s="55"/>
      <c r="BG1584" s="55"/>
      <c r="BH1584" s="55"/>
      <c r="BI1584" s="55"/>
      <c r="BJ1584" s="55"/>
      <c r="BK1584" s="55"/>
      <c r="BL1584" s="55"/>
      <c r="BM1584" s="55"/>
      <c r="BN1584" s="55"/>
      <c r="BO1584" s="55"/>
      <c r="BP1584" s="55"/>
      <c r="BQ1584" s="55"/>
      <c r="BR1584" s="55"/>
    </row>
    <row r="1585" spans="3:70" x14ac:dyDescent="0.4">
      <c r="C1585" s="55"/>
      <c r="D1585" s="55"/>
      <c r="E1585" s="55"/>
      <c r="F1585" s="55"/>
      <c r="G1585" s="55"/>
      <c r="H1585" s="55"/>
      <c r="I1585" s="55"/>
      <c r="J1585" s="55"/>
      <c r="K1585" s="55"/>
      <c r="L1585" s="55"/>
      <c r="M1585" s="55"/>
      <c r="N1585" s="55"/>
      <c r="O1585" s="55"/>
      <c r="P1585" s="55"/>
      <c r="Q1585" s="55"/>
      <c r="R1585" s="55"/>
      <c r="S1585" s="55"/>
      <c r="T1585" s="55"/>
      <c r="U1585" s="55"/>
      <c r="V1585" s="55"/>
      <c r="W1585" s="55"/>
      <c r="X1585" s="55"/>
      <c r="Y1585" s="55"/>
      <c r="Z1585" s="55"/>
      <c r="AA1585" s="55"/>
      <c r="AB1585" s="55"/>
      <c r="AC1585" s="55"/>
      <c r="AD1585" s="55"/>
      <c r="AE1585" s="55"/>
      <c r="AF1585" s="55"/>
      <c r="AG1585" s="55"/>
      <c r="AH1585" s="55"/>
      <c r="AI1585" s="55"/>
      <c r="AJ1585" s="55"/>
      <c r="AK1585" s="55"/>
      <c r="AL1585" s="55"/>
      <c r="AM1585" s="55"/>
      <c r="AN1585" s="55"/>
      <c r="AO1585" s="55"/>
      <c r="AP1585" s="55"/>
      <c r="AQ1585" s="55"/>
      <c r="AR1585" s="55"/>
      <c r="AS1585" s="55"/>
      <c r="AT1585" s="55"/>
      <c r="AU1585" s="55"/>
      <c r="AV1585" s="55"/>
      <c r="AW1585" s="55"/>
      <c r="AX1585" s="55"/>
      <c r="AY1585" s="55"/>
      <c r="AZ1585" s="55"/>
      <c r="BA1585" s="55"/>
      <c r="BB1585" s="55"/>
      <c r="BC1585" s="55"/>
      <c r="BD1585" s="55"/>
      <c r="BE1585" s="55"/>
      <c r="BF1585" s="55"/>
      <c r="BG1585" s="55"/>
      <c r="BH1585" s="55"/>
      <c r="BI1585" s="55"/>
      <c r="BJ1585" s="55"/>
      <c r="BK1585" s="55"/>
      <c r="BL1585" s="55"/>
      <c r="BM1585" s="55"/>
      <c r="BN1585" s="55"/>
      <c r="BO1585" s="55"/>
      <c r="BP1585" s="55"/>
      <c r="BQ1585" s="55"/>
      <c r="BR1585" s="55"/>
    </row>
    <row r="1586" spans="3:70" x14ac:dyDescent="0.4">
      <c r="C1586" s="55"/>
      <c r="D1586" s="55"/>
      <c r="E1586" s="55"/>
      <c r="F1586" s="55"/>
      <c r="G1586" s="55"/>
      <c r="H1586" s="55"/>
      <c r="I1586" s="55"/>
      <c r="J1586" s="55"/>
      <c r="K1586" s="55"/>
      <c r="L1586" s="55"/>
      <c r="M1586" s="55"/>
      <c r="N1586" s="55"/>
      <c r="O1586" s="55"/>
      <c r="P1586" s="55"/>
      <c r="Q1586" s="55"/>
      <c r="R1586" s="55"/>
      <c r="S1586" s="55"/>
      <c r="T1586" s="55"/>
      <c r="U1586" s="55"/>
      <c r="V1586" s="55"/>
      <c r="W1586" s="55"/>
      <c r="X1586" s="55"/>
      <c r="Y1586" s="55"/>
      <c r="Z1586" s="55"/>
      <c r="AA1586" s="55"/>
      <c r="AB1586" s="55"/>
      <c r="AC1586" s="55"/>
      <c r="AD1586" s="55"/>
      <c r="AE1586" s="55"/>
      <c r="AF1586" s="55"/>
      <c r="AG1586" s="55"/>
      <c r="AH1586" s="55"/>
      <c r="AI1586" s="55"/>
      <c r="AJ1586" s="55"/>
      <c r="AK1586" s="55"/>
      <c r="AL1586" s="55"/>
      <c r="AM1586" s="55"/>
      <c r="AN1586" s="55"/>
      <c r="AO1586" s="55"/>
      <c r="AP1586" s="55"/>
      <c r="AQ1586" s="55"/>
      <c r="AR1586" s="55"/>
      <c r="AS1586" s="55"/>
      <c r="AT1586" s="55"/>
      <c r="AU1586" s="55"/>
      <c r="AV1586" s="55"/>
      <c r="AW1586" s="55"/>
      <c r="AX1586" s="55"/>
      <c r="AY1586" s="55"/>
      <c r="AZ1586" s="55"/>
      <c r="BA1586" s="55"/>
      <c r="BB1586" s="55"/>
      <c r="BC1586" s="55"/>
      <c r="BD1586" s="55"/>
      <c r="BE1586" s="55"/>
      <c r="BF1586" s="55"/>
      <c r="BG1586" s="55"/>
      <c r="BH1586" s="55"/>
      <c r="BI1586" s="55"/>
      <c r="BJ1586" s="55"/>
      <c r="BK1586" s="55"/>
      <c r="BL1586" s="55"/>
      <c r="BM1586" s="55"/>
      <c r="BN1586" s="55"/>
      <c r="BO1586" s="55"/>
      <c r="BP1586" s="55"/>
      <c r="BQ1586" s="55"/>
      <c r="BR1586" s="55"/>
    </row>
    <row r="1587" spans="3:70" x14ac:dyDescent="0.4">
      <c r="C1587" s="55"/>
      <c r="D1587" s="55"/>
      <c r="E1587" s="55"/>
      <c r="F1587" s="55"/>
      <c r="G1587" s="55"/>
      <c r="H1587" s="55"/>
      <c r="I1587" s="55"/>
      <c r="J1587" s="55"/>
      <c r="K1587" s="55"/>
      <c r="L1587" s="55"/>
      <c r="M1587" s="55"/>
      <c r="N1587" s="55"/>
      <c r="O1587" s="55"/>
      <c r="P1587" s="55"/>
      <c r="Q1587" s="55"/>
      <c r="R1587" s="55"/>
      <c r="S1587" s="55"/>
      <c r="T1587" s="55"/>
      <c r="U1587" s="55"/>
      <c r="V1587" s="55"/>
      <c r="W1587" s="55"/>
      <c r="X1587" s="55"/>
      <c r="Y1587" s="55"/>
      <c r="Z1587" s="55"/>
      <c r="AA1587" s="55"/>
      <c r="AB1587" s="55"/>
      <c r="AC1587" s="55"/>
      <c r="AD1587" s="55"/>
      <c r="AE1587" s="55"/>
      <c r="AF1587" s="55"/>
      <c r="AG1587" s="55"/>
      <c r="AH1587" s="55"/>
      <c r="AI1587" s="55"/>
      <c r="AJ1587" s="55"/>
      <c r="AK1587" s="55"/>
      <c r="AL1587" s="55"/>
      <c r="AM1587" s="55"/>
      <c r="AN1587" s="55"/>
      <c r="AO1587" s="55"/>
      <c r="AP1587" s="55"/>
      <c r="AQ1587" s="55"/>
      <c r="AR1587" s="55"/>
      <c r="AS1587" s="55"/>
      <c r="AT1587" s="55"/>
      <c r="AU1587" s="55"/>
      <c r="AV1587" s="55"/>
      <c r="AW1587" s="55"/>
      <c r="AX1587" s="55"/>
      <c r="AY1587" s="55"/>
      <c r="AZ1587" s="55"/>
      <c r="BA1587" s="55"/>
      <c r="BB1587" s="55"/>
      <c r="BC1587" s="55"/>
      <c r="BD1587" s="55"/>
      <c r="BE1587" s="55"/>
      <c r="BF1587" s="55"/>
      <c r="BG1587" s="55"/>
      <c r="BH1587" s="55"/>
      <c r="BI1587" s="55"/>
      <c r="BJ1587" s="55"/>
      <c r="BK1587" s="55"/>
      <c r="BL1587" s="55"/>
      <c r="BM1587" s="55"/>
      <c r="BN1587" s="55"/>
      <c r="BO1587" s="55"/>
      <c r="BP1587" s="55"/>
      <c r="BQ1587" s="55"/>
      <c r="BR1587" s="55"/>
    </row>
    <row r="1588" spans="3:70" x14ac:dyDescent="0.4">
      <c r="C1588" s="55"/>
      <c r="D1588" s="55"/>
      <c r="E1588" s="55"/>
      <c r="F1588" s="55"/>
      <c r="G1588" s="55"/>
      <c r="H1588" s="55"/>
      <c r="I1588" s="55"/>
      <c r="J1588" s="55"/>
      <c r="K1588" s="55"/>
      <c r="L1588" s="55"/>
      <c r="M1588" s="55"/>
      <c r="N1588" s="55"/>
      <c r="O1588" s="55"/>
      <c r="P1588" s="55"/>
      <c r="Q1588" s="55"/>
      <c r="R1588" s="55"/>
      <c r="S1588" s="55"/>
      <c r="T1588" s="55"/>
      <c r="U1588" s="55"/>
      <c r="V1588" s="55"/>
      <c r="W1588" s="55"/>
      <c r="X1588" s="55"/>
      <c r="Y1588" s="55"/>
      <c r="Z1588" s="55"/>
      <c r="AA1588" s="55"/>
      <c r="AB1588" s="55"/>
      <c r="AC1588" s="55"/>
      <c r="AD1588" s="55"/>
      <c r="AE1588" s="55"/>
      <c r="AF1588" s="55"/>
      <c r="AG1588" s="55"/>
      <c r="AH1588" s="55"/>
      <c r="AI1588" s="55"/>
      <c r="AJ1588" s="55"/>
      <c r="AK1588" s="55"/>
      <c r="AL1588" s="55"/>
      <c r="AM1588" s="55"/>
      <c r="AN1588" s="55"/>
      <c r="AO1588" s="55"/>
      <c r="AP1588" s="55"/>
      <c r="AQ1588" s="55"/>
      <c r="AR1588" s="55"/>
      <c r="AS1588" s="55"/>
      <c r="AT1588" s="55"/>
      <c r="AU1588" s="55"/>
      <c r="AV1588" s="55"/>
      <c r="AW1588" s="55"/>
      <c r="AX1588" s="55"/>
      <c r="AY1588" s="55"/>
      <c r="AZ1588" s="55"/>
      <c r="BA1588" s="55"/>
      <c r="BB1588" s="55"/>
      <c r="BC1588" s="55"/>
      <c r="BD1588" s="55"/>
      <c r="BE1588" s="55"/>
      <c r="BF1588" s="55"/>
      <c r="BG1588" s="55"/>
      <c r="BH1588" s="55"/>
      <c r="BI1588" s="55"/>
      <c r="BJ1588" s="55"/>
      <c r="BK1588" s="55"/>
      <c r="BL1588" s="55"/>
      <c r="BM1588" s="55"/>
      <c r="BN1588" s="55"/>
      <c r="BO1588" s="55"/>
      <c r="BP1588" s="55"/>
      <c r="BQ1588" s="55"/>
      <c r="BR1588" s="55"/>
    </row>
    <row r="1589" spans="3:70" x14ac:dyDescent="0.4">
      <c r="C1589" s="55"/>
      <c r="D1589" s="55"/>
      <c r="E1589" s="55"/>
      <c r="F1589" s="55"/>
      <c r="G1589" s="55"/>
      <c r="H1589" s="55"/>
      <c r="I1589" s="55"/>
      <c r="J1589" s="55"/>
      <c r="K1589" s="55"/>
      <c r="L1589" s="55"/>
      <c r="M1589" s="55"/>
      <c r="N1589" s="55"/>
      <c r="O1589" s="55"/>
      <c r="P1589" s="55"/>
      <c r="Q1589" s="55"/>
      <c r="R1589" s="55"/>
      <c r="S1589" s="55"/>
      <c r="T1589" s="55"/>
      <c r="U1589" s="55"/>
      <c r="V1589" s="55"/>
      <c r="W1589" s="55"/>
      <c r="X1589" s="55"/>
      <c r="Y1589" s="55"/>
      <c r="Z1589" s="55"/>
      <c r="AA1589" s="55"/>
      <c r="AB1589" s="55"/>
      <c r="AC1589" s="55"/>
      <c r="AD1589" s="55"/>
      <c r="AE1589" s="55"/>
      <c r="AF1589" s="55"/>
      <c r="AG1589" s="55"/>
      <c r="AH1589" s="55"/>
      <c r="AI1589" s="55"/>
      <c r="AJ1589" s="55"/>
      <c r="AK1589" s="55"/>
      <c r="AL1589" s="55"/>
      <c r="AM1589" s="55"/>
      <c r="AN1589" s="55"/>
      <c r="AO1589" s="55"/>
      <c r="AP1589" s="55"/>
      <c r="AQ1589" s="55"/>
      <c r="AR1589" s="55"/>
      <c r="AS1589" s="55"/>
      <c r="AT1589" s="55"/>
      <c r="AU1589" s="55"/>
      <c r="AV1589" s="55"/>
      <c r="AW1589" s="55"/>
      <c r="AX1589" s="55"/>
      <c r="AY1589" s="55"/>
      <c r="AZ1589" s="55"/>
      <c r="BA1589" s="55"/>
      <c r="BB1589" s="55"/>
      <c r="BC1589" s="55"/>
      <c r="BD1589" s="55"/>
      <c r="BE1589" s="55"/>
      <c r="BF1589" s="55"/>
      <c r="BG1589" s="55"/>
      <c r="BH1589" s="55"/>
      <c r="BI1589" s="55"/>
      <c r="BJ1589" s="55"/>
      <c r="BK1589" s="55"/>
      <c r="BL1589" s="55"/>
      <c r="BM1589" s="55"/>
      <c r="BN1589" s="55"/>
      <c r="BO1589" s="55"/>
      <c r="BP1589" s="55"/>
      <c r="BQ1589" s="55"/>
      <c r="BR1589" s="55"/>
    </row>
    <row r="1590" spans="3:70" x14ac:dyDescent="0.4">
      <c r="C1590" s="55"/>
      <c r="D1590" s="55"/>
      <c r="E1590" s="55"/>
      <c r="F1590" s="55"/>
      <c r="G1590" s="55"/>
      <c r="H1590" s="55"/>
      <c r="I1590" s="55"/>
      <c r="J1590" s="55"/>
      <c r="K1590" s="55"/>
      <c r="L1590" s="55"/>
      <c r="M1590" s="55"/>
      <c r="N1590" s="55"/>
      <c r="O1590" s="55"/>
      <c r="P1590" s="55"/>
      <c r="Q1590" s="55"/>
      <c r="R1590" s="55"/>
      <c r="S1590" s="55"/>
      <c r="T1590" s="55"/>
      <c r="U1590" s="55"/>
      <c r="V1590" s="55"/>
      <c r="W1590" s="55"/>
      <c r="X1590" s="55"/>
      <c r="Y1590" s="55"/>
      <c r="Z1590" s="55"/>
      <c r="AA1590" s="55"/>
      <c r="AB1590" s="55"/>
      <c r="AC1590" s="55"/>
      <c r="AD1590" s="55"/>
      <c r="AE1590" s="55"/>
      <c r="AF1590" s="55"/>
      <c r="AG1590" s="55"/>
      <c r="AH1590" s="55"/>
      <c r="AI1590" s="55"/>
      <c r="AJ1590" s="55"/>
      <c r="AK1590" s="55"/>
      <c r="AL1590" s="55"/>
      <c r="AM1590" s="55"/>
      <c r="AN1590" s="55"/>
      <c r="AO1590" s="55"/>
      <c r="AP1590" s="55"/>
      <c r="AQ1590" s="55"/>
      <c r="AR1590" s="55"/>
      <c r="AS1590" s="55"/>
      <c r="AT1590" s="55"/>
      <c r="AU1590" s="55"/>
      <c r="AV1590" s="55"/>
      <c r="AW1590" s="55"/>
      <c r="AX1590" s="55"/>
      <c r="AY1590" s="55"/>
      <c r="AZ1590" s="55"/>
      <c r="BA1590" s="55"/>
      <c r="BB1590" s="55"/>
      <c r="BC1590" s="55"/>
      <c r="BD1590" s="55"/>
      <c r="BE1590" s="55"/>
      <c r="BF1590" s="55"/>
      <c r="BG1590" s="55"/>
      <c r="BH1590" s="55"/>
      <c r="BI1590" s="55"/>
      <c r="BJ1590" s="55"/>
      <c r="BK1590" s="55"/>
      <c r="BL1590" s="55"/>
      <c r="BM1590" s="55"/>
      <c r="BN1590" s="55"/>
      <c r="BO1590" s="55"/>
      <c r="BP1590" s="55"/>
      <c r="BQ1590" s="55"/>
      <c r="BR1590" s="55"/>
    </row>
    <row r="1591" spans="3:70" x14ac:dyDescent="0.4">
      <c r="C1591" s="55"/>
      <c r="D1591" s="55"/>
      <c r="E1591" s="55"/>
      <c r="F1591" s="55"/>
      <c r="G1591" s="55"/>
      <c r="H1591" s="55"/>
      <c r="I1591" s="55"/>
      <c r="J1591" s="55"/>
      <c r="K1591" s="55"/>
      <c r="L1591" s="55"/>
      <c r="M1591" s="55"/>
      <c r="N1591" s="55"/>
      <c r="O1591" s="55"/>
      <c r="P1591" s="55"/>
      <c r="Q1591" s="55"/>
      <c r="R1591" s="55"/>
      <c r="S1591" s="55"/>
      <c r="T1591" s="55"/>
      <c r="U1591" s="55"/>
      <c r="V1591" s="55"/>
      <c r="W1591" s="55"/>
      <c r="X1591" s="55"/>
      <c r="Y1591" s="55"/>
      <c r="Z1591" s="55"/>
      <c r="AA1591" s="55"/>
      <c r="AB1591" s="55"/>
      <c r="AC1591" s="55"/>
      <c r="AD1591" s="55"/>
      <c r="AE1591" s="55"/>
      <c r="AF1591" s="55"/>
      <c r="AG1591" s="55"/>
      <c r="AH1591" s="55"/>
      <c r="AI1591" s="55"/>
      <c r="AJ1591" s="55"/>
      <c r="AK1591" s="55"/>
      <c r="AL1591" s="55"/>
      <c r="AM1591" s="55"/>
      <c r="AN1591" s="55"/>
      <c r="AO1591" s="55"/>
      <c r="AP1591" s="55"/>
      <c r="AQ1591" s="55"/>
      <c r="AR1591" s="55"/>
      <c r="AS1591" s="55"/>
      <c r="AT1591" s="55"/>
      <c r="AU1591" s="55"/>
      <c r="AV1591" s="55"/>
      <c r="AW1591" s="55"/>
      <c r="AX1591" s="55"/>
      <c r="AY1591" s="55"/>
      <c r="AZ1591" s="55"/>
      <c r="BA1591" s="55"/>
      <c r="BB1591" s="55"/>
      <c r="BC1591" s="55"/>
      <c r="BD1591" s="55"/>
      <c r="BE1591" s="55"/>
      <c r="BF1591" s="55"/>
      <c r="BG1591" s="55"/>
      <c r="BH1591" s="55"/>
      <c r="BI1591" s="55"/>
      <c r="BJ1591" s="55"/>
      <c r="BK1591" s="55"/>
      <c r="BL1591" s="55"/>
      <c r="BM1591" s="55"/>
      <c r="BN1591" s="55"/>
      <c r="BO1591" s="55"/>
      <c r="BP1591" s="55"/>
      <c r="BQ1591" s="55"/>
      <c r="BR1591" s="55"/>
    </row>
    <row r="1592" spans="3:70" x14ac:dyDescent="0.4">
      <c r="C1592" s="55"/>
      <c r="D1592" s="55"/>
      <c r="E1592" s="55"/>
      <c r="F1592" s="55"/>
      <c r="G1592" s="55"/>
      <c r="H1592" s="55"/>
      <c r="I1592" s="55"/>
      <c r="J1592" s="55"/>
      <c r="K1592" s="55"/>
      <c r="L1592" s="55"/>
      <c r="M1592" s="55"/>
      <c r="N1592" s="55"/>
      <c r="O1592" s="55"/>
      <c r="P1592" s="55"/>
      <c r="Q1592" s="55"/>
      <c r="R1592" s="55"/>
      <c r="S1592" s="55"/>
      <c r="T1592" s="55"/>
      <c r="U1592" s="55"/>
      <c r="V1592" s="55"/>
      <c r="W1592" s="55"/>
      <c r="X1592" s="55"/>
      <c r="Y1592" s="55"/>
      <c r="Z1592" s="55"/>
      <c r="AA1592" s="55"/>
      <c r="AB1592" s="55"/>
      <c r="AC1592" s="55"/>
      <c r="AD1592" s="55"/>
      <c r="AE1592" s="55"/>
      <c r="AF1592" s="55"/>
      <c r="AG1592" s="55"/>
      <c r="AH1592" s="55"/>
      <c r="AI1592" s="55"/>
      <c r="AJ1592" s="55"/>
      <c r="AK1592" s="55"/>
      <c r="AL1592" s="55"/>
      <c r="AM1592" s="55"/>
      <c r="AN1592" s="55"/>
      <c r="AO1592" s="55"/>
      <c r="AP1592" s="55"/>
      <c r="AQ1592" s="55"/>
      <c r="AR1592" s="55"/>
      <c r="AS1592" s="55"/>
      <c r="AT1592" s="55"/>
      <c r="AU1592" s="55"/>
      <c r="AV1592" s="55"/>
      <c r="AW1592" s="55"/>
      <c r="AX1592" s="55"/>
      <c r="AY1592" s="55"/>
      <c r="AZ1592" s="55"/>
      <c r="BA1592" s="55"/>
      <c r="BB1592" s="55"/>
      <c r="BC1592" s="55"/>
      <c r="BD1592" s="55"/>
      <c r="BE1592" s="55"/>
      <c r="BF1592" s="55"/>
      <c r="BG1592" s="55"/>
      <c r="BH1592" s="55"/>
      <c r="BI1592" s="55"/>
      <c r="BJ1592" s="55"/>
      <c r="BK1592" s="55"/>
      <c r="BL1592" s="55"/>
      <c r="BM1592" s="55"/>
      <c r="BN1592" s="55"/>
      <c r="BO1592" s="55"/>
      <c r="BP1592" s="55"/>
      <c r="BQ1592" s="55"/>
      <c r="BR1592" s="55"/>
    </row>
    <row r="1593" spans="3:70" x14ac:dyDescent="0.4">
      <c r="C1593" s="55"/>
      <c r="D1593" s="55"/>
      <c r="E1593" s="55"/>
      <c r="F1593" s="55"/>
      <c r="G1593" s="55"/>
      <c r="H1593" s="55"/>
      <c r="I1593" s="55"/>
      <c r="J1593" s="55"/>
      <c r="K1593" s="55"/>
      <c r="L1593" s="55"/>
      <c r="M1593" s="55"/>
      <c r="N1593" s="55"/>
      <c r="O1593" s="55"/>
      <c r="P1593" s="55"/>
      <c r="Q1593" s="55"/>
      <c r="R1593" s="55"/>
      <c r="S1593" s="55"/>
      <c r="T1593" s="55"/>
      <c r="U1593" s="55"/>
      <c r="V1593" s="55"/>
      <c r="W1593" s="55"/>
      <c r="X1593" s="55"/>
      <c r="Y1593" s="55"/>
      <c r="Z1593" s="55"/>
      <c r="AA1593" s="55"/>
      <c r="AB1593" s="55"/>
      <c r="AC1593" s="55"/>
      <c r="AD1593" s="55"/>
      <c r="AE1593" s="55"/>
      <c r="AF1593" s="55"/>
      <c r="AG1593" s="55"/>
      <c r="AH1593" s="55"/>
      <c r="AI1593" s="55"/>
      <c r="AJ1593" s="55"/>
      <c r="AK1593" s="55"/>
      <c r="AL1593" s="55"/>
      <c r="AM1593" s="55"/>
      <c r="AN1593" s="55"/>
      <c r="AO1593" s="55"/>
      <c r="AP1593" s="55"/>
      <c r="AQ1593" s="55"/>
      <c r="AR1593" s="55"/>
      <c r="AS1593" s="55"/>
      <c r="AT1593" s="55"/>
      <c r="AU1593" s="55"/>
      <c r="AV1593" s="55"/>
      <c r="AW1593" s="55"/>
      <c r="AX1593" s="55"/>
      <c r="AY1593" s="55"/>
      <c r="AZ1593" s="55"/>
      <c r="BA1593" s="55"/>
      <c r="BB1593" s="55"/>
      <c r="BC1593" s="55"/>
      <c r="BD1593" s="55"/>
      <c r="BE1593" s="55"/>
      <c r="BF1593" s="55"/>
      <c r="BG1593" s="55"/>
      <c r="BH1593" s="55"/>
      <c r="BI1593" s="55"/>
      <c r="BJ1593" s="55"/>
      <c r="BK1593" s="55"/>
      <c r="BL1593" s="55"/>
      <c r="BM1593" s="55"/>
      <c r="BN1593" s="55"/>
      <c r="BO1593" s="55"/>
      <c r="BP1593" s="55"/>
      <c r="BQ1593" s="55"/>
      <c r="BR1593" s="55"/>
    </row>
    <row r="1594" spans="3:70" x14ac:dyDescent="0.4">
      <c r="C1594" s="55"/>
      <c r="D1594" s="55"/>
      <c r="E1594" s="55"/>
      <c r="F1594" s="55"/>
      <c r="G1594" s="55"/>
      <c r="H1594" s="55"/>
      <c r="I1594" s="55"/>
      <c r="J1594" s="55"/>
      <c r="K1594" s="55"/>
      <c r="L1594" s="55"/>
      <c r="M1594" s="55"/>
      <c r="N1594" s="55"/>
      <c r="O1594" s="55"/>
      <c r="P1594" s="55"/>
      <c r="Q1594" s="55"/>
      <c r="R1594" s="55"/>
      <c r="S1594" s="55"/>
      <c r="T1594" s="55"/>
      <c r="U1594" s="55"/>
      <c r="V1594" s="55"/>
      <c r="W1594" s="55"/>
      <c r="X1594" s="55"/>
      <c r="Y1594" s="55"/>
      <c r="Z1594" s="55"/>
      <c r="AA1594" s="55"/>
      <c r="AB1594" s="55"/>
      <c r="AC1594" s="55"/>
      <c r="AD1594" s="55"/>
      <c r="AE1594" s="55"/>
      <c r="AF1594" s="55"/>
      <c r="AG1594" s="55"/>
      <c r="AH1594" s="55"/>
      <c r="AI1594" s="55"/>
      <c r="AJ1594" s="55"/>
      <c r="AK1594" s="55"/>
      <c r="AL1594" s="55"/>
      <c r="AM1594" s="55"/>
      <c r="AN1594" s="55"/>
      <c r="AO1594" s="55"/>
      <c r="AP1594" s="55"/>
      <c r="AQ1594" s="55"/>
      <c r="AR1594" s="55"/>
      <c r="AS1594" s="55"/>
      <c r="AT1594" s="55"/>
      <c r="AU1594" s="55"/>
      <c r="AV1594" s="55"/>
      <c r="AW1594" s="55"/>
      <c r="AX1594" s="55"/>
      <c r="AY1594" s="55"/>
      <c r="AZ1594" s="55"/>
      <c r="BA1594" s="55"/>
      <c r="BB1594" s="55"/>
      <c r="BC1594" s="55"/>
      <c r="BD1594" s="55"/>
      <c r="BE1594" s="55"/>
      <c r="BF1594" s="55"/>
      <c r="BG1594" s="55"/>
      <c r="BH1594" s="55"/>
      <c r="BI1594" s="55"/>
      <c r="BJ1594" s="55"/>
      <c r="BK1594" s="55"/>
      <c r="BL1594" s="55"/>
      <c r="BM1594" s="55"/>
      <c r="BN1594" s="55"/>
      <c r="BO1594" s="55"/>
      <c r="BP1594" s="55"/>
      <c r="BQ1594" s="55"/>
      <c r="BR1594" s="55"/>
    </row>
    <row r="1595" spans="3:70" x14ac:dyDescent="0.4">
      <c r="C1595" s="55"/>
      <c r="D1595" s="55"/>
      <c r="E1595" s="55"/>
      <c r="F1595" s="55"/>
      <c r="G1595" s="55"/>
      <c r="H1595" s="55"/>
      <c r="I1595" s="55"/>
      <c r="J1595" s="55"/>
      <c r="K1595" s="55"/>
      <c r="L1595" s="55"/>
      <c r="M1595" s="55"/>
      <c r="N1595" s="55"/>
      <c r="O1595" s="55"/>
      <c r="P1595" s="55"/>
      <c r="Q1595" s="55"/>
      <c r="R1595" s="55"/>
      <c r="S1595" s="55"/>
      <c r="T1595" s="55"/>
      <c r="U1595" s="55"/>
      <c r="V1595" s="55"/>
      <c r="W1595" s="55"/>
      <c r="X1595" s="55"/>
      <c r="Y1595" s="55"/>
      <c r="Z1595" s="55"/>
      <c r="AA1595" s="55"/>
      <c r="AB1595" s="55"/>
      <c r="AC1595" s="55"/>
      <c r="AD1595" s="55"/>
      <c r="AE1595" s="55"/>
      <c r="AF1595" s="55"/>
      <c r="AG1595" s="55"/>
      <c r="AH1595" s="55"/>
      <c r="AI1595" s="55"/>
      <c r="AJ1595" s="55"/>
      <c r="AK1595" s="55"/>
      <c r="AL1595" s="55"/>
      <c r="AM1595" s="55"/>
      <c r="AN1595" s="55"/>
      <c r="AO1595" s="55"/>
      <c r="AP1595" s="55"/>
      <c r="AQ1595" s="55"/>
      <c r="AR1595" s="55"/>
      <c r="AS1595" s="55"/>
      <c r="AT1595" s="55"/>
      <c r="AU1595" s="55"/>
      <c r="AV1595" s="55"/>
      <c r="AW1595" s="55"/>
      <c r="AX1595" s="55"/>
      <c r="AY1595" s="55"/>
      <c r="AZ1595" s="55"/>
      <c r="BA1595" s="55"/>
      <c r="BB1595" s="55"/>
      <c r="BC1595" s="55"/>
      <c r="BD1595" s="55"/>
      <c r="BE1595" s="55"/>
      <c r="BF1595" s="55"/>
      <c r="BG1595" s="55"/>
      <c r="BH1595" s="55"/>
      <c r="BI1595" s="55"/>
      <c r="BJ1595" s="55"/>
      <c r="BK1595" s="55"/>
      <c r="BL1595" s="55"/>
      <c r="BM1595" s="55"/>
      <c r="BN1595" s="55"/>
      <c r="BO1595" s="55"/>
      <c r="BP1595" s="55"/>
      <c r="BQ1595" s="55"/>
      <c r="BR1595" s="55"/>
    </row>
    <row r="1596" spans="3:70" x14ac:dyDescent="0.4">
      <c r="C1596" s="55"/>
      <c r="D1596" s="55"/>
      <c r="E1596" s="55"/>
      <c r="F1596" s="55"/>
      <c r="G1596" s="55"/>
      <c r="H1596" s="55"/>
      <c r="I1596" s="55"/>
      <c r="J1596" s="55"/>
      <c r="K1596" s="55"/>
      <c r="L1596" s="55"/>
      <c r="M1596" s="55"/>
      <c r="N1596" s="55"/>
      <c r="O1596" s="55"/>
      <c r="P1596" s="55"/>
      <c r="Q1596" s="55"/>
      <c r="R1596" s="55"/>
      <c r="S1596" s="55"/>
      <c r="T1596" s="55"/>
      <c r="U1596" s="55"/>
      <c r="V1596" s="55"/>
      <c r="W1596" s="55"/>
      <c r="X1596" s="55"/>
      <c r="Y1596" s="55"/>
      <c r="Z1596" s="55"/>
      <c r="AA1596" s="55"/>
      <c r="AB1596" s="55"/>
      <c r="AC1596" s="55"/>
      <c r="AD1596" s="55"/>
      <c r="AE1596" s="55"/>
      <c r="AF1596" s="55"/>
      <c r="AG1596" s="55"/>
      <c r="AH1596" s="55"/>
      <c r="AI1596" s="55"/>
      <c r="AJ1596" s="55"/>
      <c r="AK1596" s="55"/>
      <c r="AL1596" s="55"/>
      <c r="AM1596" s="55"/>
      <c r="AN1596" s="55"/>
      <c r="AO1596" s="55"/>
      <c r="AP1596" s="55"/>
      <c r="AQ1596" s="55"/>
      <c r="AR1596" s="55"/>
      <c r="AS1596" s="55"/>
      <c r="AT1596" s="55"/>
      <c r="AU1596" s="55"/>
      <c r="AV1596" s="55"/>
      <c r="AW1596" s="55"/>
      <c r="AX1596" s="55"/>
      <c r="AY1596" s="55"/>
      <c r="AZ1596" s="55"/>
      <c r="BA1596" s="55"/>
      <c r="BB1596" s="55"/>
      <c r="BC1596" s="55"/>
      <c r="BD1596" s="55"/>
      <c r="BE1596" s="55"/>
      <c r="BF1596" s="55"/>
      <c r="BG1596" s="55"/>
      <c r="BH1596" s="55"/>
      <c r="BI1596" s="55"/>
      <c r="BJ1596" s="55"/>
      <c r="BK1596" s="55"/>
      <c r="BL1596" s="55"/>
      <c r="BM1596" s="55"/>
      <c r="BN1596" s="55"/>
      <c r="BO1596" s="55"/>
      <c r="BP1596" s="55"/>
      <c r="BQ1596" s="55"/>
      <c r="BR1596" s="55"/>
    </row>
    <row r="1597" spans="3:70" x14ac:dyDescent="0.4">
      <c r="C1597" s="55"/>
      <c r="D1597" s="55"/>
      <c r="E1597" s="55"/>
      <c r="F1597" s="55"/>
      <c r="G1597" s="55"/>
      <c r="H1597" s="55"/>
      <c r="I1597" s="55"/>
      <c r="J1597" s="55"/>
      <c r="K1597" s="55"/>
      <c r="L1597" s="55"/>
      <c r="M1597" s="55"/>
      <c r="N1597" s="55"/>
      <c r="O1597" s="55"/>
      <c r="P1597" s="55"/>
      <c r="Q1597" s="55"/>
      <c r="R1597" s="55"/>
      <c r="S1597" s="55"/>
      <c r="T1597" s="55"/>
      <c r="U1597" s="55"/>
      <c r="V1597" s="55"/>
      <c r="W1597" s="55"/>
      <c r="X1597" s="55"/>
      <c r="Y1597" s="55"/>
      <c r="Z1597" s="55"/>
      <c r="AA1597" s="55"/>
      <c r="AB1597" s="55"/>
      <c r="AC1597" s="55"/>
      <c r="AD1597" s="55"/>
      <c r="AE1597" s="55"/>
      <c r="AF1597" s="55"/>
      <c r="AG1597" s="55"/>
      <c r="AH1597" s="55"/>
      <c r="AI1597" s="55"/>
      <c r="AJ1597" s="55"/>
      <c r="AK1597" s="55"/>
      <c r="AL1597" s="55"/>
      <c r="AM1597" s="55"/>
      <c r="AN1597" s="55"/>
      <c r="AO1597" s="55"/>
      <c r="AP1597" s="55"/>
      <c r="AQ1597" s="55"/>
      <c r="AR1597" s="55"/>
      <c r="AS1597" s="55"/>
      <c r="AT1597" s="55"/>
      <c r="AU1597" s="55"/>
      <c r="AV1597" s="55"/>
      <c r="AW1597" s="55"/>
      <c r="AX1597" s="55"/>
      <c r="AY1597" s="55"/>
      <c r="AZ1597" s="55"/>
      <c r="BA1597" s="55"/>
      <c r="BB1597" s="55"/>
      <c r="BC1597" s="55"/>
      <c r="BD1597" s="55"/>
      <c r="BE1597" s="55"/>
      <c r="BF1597" s="55"/>
      <c r="BG1597" s="55"/>
      <c r="BH1597" s="55"/>
      <c r="BI1597" s="55"/>
      <c r="BJ1597" s="55"/>
      <c r="BK1597" s="55"/>
      <c r="BL1597" s="55"/>
      <c r="BM1597" s="55"/>
      <c r="BN1597" s="55"/>
      <c r="BO1597" s="55"/>
      <c r="BP1597" s="55"/>
      <c r="BQ1597" s="55"/>
      <c r="BR1597" s="55"/>
    </row>
    <row r="1598" spans="3:70" x14ac:dyDescent="0.4">
      <c r="C1598" s="55"/>
      <c r="D1598" s="55"/>
      <c r="E1598" s="55"/>
      <c r="F1598" s="55"/>
      <c r="G1598" s="55"/>
      <c r="H1598" s="55"/>
      <c r="I1598" s="55"/>
      <c r="J1598" s="55"/>
      <c r="K1598" s="55"/>
      <c r="L1598" s="55"/>
      <c r="M1598" s="55"/>
      <c r="N1598" s="55"/>
      <c r="O1598" s="55"/>
      <c r="P1598" s="55"/>
      <c r="Q1598" s="55"/>
      <c r="R1598" s="55"/>
      <c r="S1598" s="55"/>
      <c r="T1598" s="55"/>
      <c r="U1598" s="55"/>
      <c r="V1598" s="55"/>
      <c r="W1598" s="55"/>
      <c r="X1598" s="55"/>
      <c r="Y1598" s="55"/>
      <c r="Z1598" s="55"/>
      <c r="AA1598" s="55"/>
      <c r="AB1598" s="55"/>
      <c r="AC1598" s="55"/>
      <c r="AD1598" s="55"/>
      <c r="AE1598" s="55"/>
      <c r="AF1598" s="55"/>
      <c r="AG1598" s="55"/>
      <c r="AH1598" s="55"/>
      <c r="AI1598" s="55"/>
      <c r="AJ1598" s="55"/>
      <c r="AK1598" s="55"/>
      <c r="AL1598" s="55"/>
      <c r="AM1598" s="55"/>
      <c r="AN1598" s="55"/>
      <c r="AO1598" s="55"/>
      <c r="AP1598" s="55"/>
      <c r="AQ1598" s="55"/>
      <c r="AR1598" s="55"/>
      <c r="AS1598" s="55"/>
      <c r="AT1598" s="55"/>
      <c r="AU1598" s="55"/>
      <c r="AV1598" s="55"/>
      <c r="AW1598" s="55"/>
      <c r="AX1598" s="55"/>
      <c r="AY1598" s="55"/>
      <c r="AZ1598" s="55"/>
      <c r="BA1598" s="55"/>
      <c r="BB1598" s="55"/>
      <c r="BC1598" s="55"/>
      <c r="BD1598" s="55"/>
      <c r="BE1598" s="55"/>
      <c r="BF1598" s="55"/>
      <c r="BG1598" s="55"/>
      <c r="BH1598" s="55"/>
      <c r="BI1598" s="55"/>
      <c r="BJ1598" s="55"/>
      <c r="BK1598" s="55"/>
      <c r="BL1598" s="55"/>
      <c r="BM1598" s="55"/>
      <c r="BN1598" s="55"/>
      <c r="BO1598" s="55"/>
      <c r="BP1598" s="55"/>
      <c r="BQ1598" s="55"/>
      <c r="BR1598" s="55"/>
    </row>
    <row r="1599" spans="3:70" x14ac:dyDescent="0.4">
      <c r="C1599" s="55"/>
      <c r="D1599" s="55"/>
      <c r="E1599" s="55"/>
      <c r="F1599" s="55"/>
      <c r="G1599" s="55"/>
      <c r="H1599" s="55"/>
      <c r="I1599" s="55"/>
      <c r="J1599" s="55"/>
      <c r="K1599" s="55"/>
      <c r="L1599" s="55"/>
      <c r="M1599" s="55"/>
      <c r="N1599" s="55"/>
      <c r="O1599" s="55"/>
      <c r="P1599" s="55"/>
      <c r="Q1599" s="55"/>
      <c r="R1599" s="55"/>
      <c r="S1599" s="55"/>
      <c r="T1599" s="55"/>
      <c r="U1599" s="55"/>
      <c r="V1599" s="55"/>
      <c r="W1599" s="55"/>
      <c r="X1599" s="55"/>
      <c r="Y1599" s="55"/>
      <c r="Z1599" s="55"/>
      <c r="AA1599" s="55"/>
      <c r="AB1599" s="55"/>
      <c r="AC1599" s="55"/>
      <c r="AD1599" s="55"/>
      <c r="AE1599" s="55"/>
      <c r="AF1599" s="55"/>
      <c r="AG1599" s="55"/>
      <c r="AH1599" s="55"/>
      <c r="AI1599" s="55"/>
      <c r="AJ1599" s="55"/>
      <c r="AK1599" s="55"/>
      <c r="AL1599" s="55"/>
      <c r="AM1599" s="55"/>
      <c r="AN1599" s="55"/>
      <c r="AO1599" s="55"/>
      <c r="AP1599" s="55"/>
      <c r="AQ1599" s="55"/>
      <c r="AR1599" s="55"/>
      <c r="AS1599" s="55"/>
      <c r="AT1599" s="55"/>
      <c r="AU1599" s="55"/>
      <c r="AV1599" s="55"/>
      <c r="AW1599" s="55"/>
      <c r="AX1599" s="55"/>
      <c r="AY1599" s="55"/>
      <c r="AZ1599" s="55"/>
      <c r="BA1599" s="55"/>
      <c r="BB1599" s="55"/>
      <c r="BC1599" s="55"/>
      <c r="BD1599" s="55"/>
      <c r="BE1599" s="55"/>
      <c r="BF1599" s="55"/>
      <c r="BG1599" s="55"/>
      <c r="BH1599" s="55"/>
      <c r="BI1599" s="55"/>
      <c r="BJ1599" s="55"/>
      <c r="BK1599" s="55"/>
      <c r="BL1599" s="55"/>
      <c r="BM1599" s="55"/>
      <c r="BN1599" s="55"/>
      <c r="BO1599" s="55"/>
      <c r="BP1599" s="55"/>
      <c r="BQ1599" s="55"/>
      <c r="BR1599" s="55"/>
    </row>
    <row r="1600" spans="3:70" x14ac:dyDescent="0.4">
      <c r="C1600" s="55"/>
      <c r="D1600" s="55"/>
      <c r="E1600" s="55"/>
      <c r="F1600" s="55"/>
      <c r="G1600" s="55"/>
      <c r="H1600" s="55"/>
      <c r="I1600" s="55"/>
      <c r="J1600" s="55"/>
      <c r="K1600" s="55"/>
      <c r="L1600" s="55"/>
      <c r="M1600" s="55"/>
      <c r="N1600" s="55"/>
      <c r="O1600" s="55"/>
      <c r="P1600" s="55"/>
      <c r="Q1600" s="55"/>
      <c r="R1600" s="55"/>
      <c r="S1600" s="55"/>
      <c r="T1600" s="55"/>
      <c r="U1600" s="55"/>
      <c r="V1600" s="55"/>
      <c r="W1600" s="55"/>
      <c r="X1600" s="55"/>
      <c r="Y1600" s="55"/>
      <c r="Z1600" s="55"/>
      <c r="AA1600" s="55"/>
      <c r="AB1600" s="55"/>
      <c r="AC1600" s="55"/>
      <c r="AD1600" s="55"/>
      <c r="AE1600" s="55"/>
      <c r="AF1600" s="55"/>
      <c r="AG1600" s="55"/>
      <c r="AH1600" s="55"/>
      <c r="AI1600" s="55"/>
      <c r="AJ1600" s="55"/>
      <c r="AK1600" s="55"/>
      <c r="AL1600" s="55"/>
      <c r="AM1600" s="55"/>
      <c r="AN1600" s="55"/>
      <c r="AO1600" s="55"/>
      <c r="AP1600" s="55"/>
      <c r="AQ1600" s="55"/>
      <c r="AR1600" s="55"/>
      <c r="AS1600" s="55"/>
      <c r="AT1600" s="55"/>
      <c r="AU1600" s="55"/>
      <c r="AV1600" s="55"/>
      <c r="AW1600" s="55"/>
      <c r="AX1600" s="55"/>
      <c r="AY1600" s="55"/>
      <c r="AZ1600" s="55"/>
      <c r="BA1600" s="55"/>
      <c r="BB1600" s="55"/>
      <c r="BC1600" s="55"/>
      <c r="BD1600" s="55"/>
      <c r="BE1600" s="55"/>
      <c r="BF1600" s="55"/>
      <c r="BG1600" s="55"/>
      <c r="BH1600" s="55"/>
      <c r="BI1600" s="55"/>
      <c r="BJ1600" s="55"/>
      <c r="BK1600" s="55"/>
      <c r="BL1600" s="55"/>
      <c r="BM1600" s="55"/>
      <c r="BN1600" s="55"/>
      <c r="BO1600" s="55"/>
      <c r="BP1600" s="55"/>
      <c r="BQ1600" s="55"/>
      <c r="BR1600" s="55"/>
    </row>
    <row r="1601" spans="3:70" x14ac:dyDescent="0.4">
      <c r="C1601" s="55"/>
      <c r="D1601" s="55"/>
      <c r="E1601" s="55"/>
      <c r="F1601" s="55"/>
      <c r="G1601" s="55"/>
      <c r="H1601" s="55"/>
      <c r="I1601" s="55"/>
      <c r="J1601" s="55"/>
      <c r="K1601" s="55"/>
      <c r="L1601" s="55"/>
      <c r="M1601" s="55"/>
      <c r="N1601" s="55"/>
      <c r="O1601" s="55"/>
      <c r="P1601" s="55"/>
      <c r="Q1601" s="55"/>
      <c r="R1601" s="55"/>
      <c r="S1601" s="55"/>
      <c r="T1601" s="55"/>
      <c r="U1601" s="55"/>
      <c r="V1601" s="55"/>
      <c r="W1601" s="55"/>
      <c r="X1601" s="55"/>
      <c r="Y1601" s="55"/>
      <c r="Z1601" s="55"/>
      <c r="AA1601" s="55"/>
      <c r="AB1601" s="55"/>
      <c r="AC1601" s="55"/>
      <c r="AD1601" s="55"/>
      <c r="AE1601" s="55"/>
      <c r="AF1601" s="55"/>
      <c r="AG1601" s="55"/>
      <c r="AH1601" s="55"/>
      <c r="AI1601" s="55"/>
      <c r="AJ1601" s="55"/>
      <c r="AK1601" s="55"/>
      <c r="AL1601" s="55"/>
      <c r="AM1601" s="55"/>
      <c r="AN1601" s="55"/>
      <c r="AO1601" s="55"/>
      <c r="AP1601" s="55"/>
      <c r="AQ1601" s="55"/>
      <c r="AR1601" s="55"/>
      <c r="AS1601" s="55"/>
      <c r="AT1601" s="55"/>
      <c r="AU1601" s="55"/>
      <c r="AV1601" s="55"/>
      <c r="AW1601" s="55"/>
      <c r="AX1601" s="55"/>
      <c r="AY1601" s="55"/>
      <c r="AZ1601" s="55"/>
      <c r="BA1601" s="55"/>
      <c r="BB1601" s="55"/>
      <c r="BC1601" s="55"/>
      <c r="BD1601" s="55"/>
      <c r="BE1601" s="55"/>
      <c r="BF1601" s="55"/>
      <c r="BG1601" s="55"/>
      <c r="BH1601" s="55"/>
      <c r="BI1601" s="55"/>
      <c r="BJ1601" s="55"/>
      <c r="BK1601" s="55"/>
      <c r="BL1601" s="55"/>
      <c r="BM1601" s="55"/>
      <c r="BN1601" s="55"/>
      <c r="BO1601" s="55"/>
      <c r="BP1601" s="55"/>
      <c r="BQ1601" s="55"/>
      <c r="BR1601" s="55"/>
    </row>
    <row r="1602" spans="3:70" x14ac:dyDescent="0.4">
      <c r="C1602" s="55"/>
      <c r="D1602" s="55"/>
      <c r="E1602" s="55"/>
      <c r="F1602" s="55"/>
      <c r="G1602" s="55"/>
      <c r="H1602" s="55"/>
      <c r="I1602" s="55"/>
      <c r="J1602" s="55"/>
      <c r="K1602" s="55"/>
      <c r="L1602" s="55"/>
      <c r="M1602" s="55"/>
      <c r="N1602" s="55"/>
      <c r="O1602" s="55"/>
      <c r="P1602" s="55"/>
      <c r="Q1602" s="55"/>
      <c r="R1602" s="55"/>
      <c r="S1602" s="55"/>
      <c r="T1602" s="55"/>
      <c r="U1602" s="55"/>
      <c r="V1602" s="55"/>
      <c r="W1602" s="55"/>
      <c r="X1602" s="55"/>
      <c r="Y1602" s="55"/>
      <c r="Z1602" s="55"/>
      <c r="AA1602" s="55"/>
      <c r="AB1602" s="55"/>
      <c r="AC1602" s="55"/>
      <c r="AD1602" s="55"/>
      <c r="AE1602" s="55"/>
      <c r="AF1602" s="55"/>
      <c r="AG1602" s="55"/>
      <c r="AH1602" s="55"/>
      <c r="AI1602" s="55"/>
      <c r="AJ1602" s="55"/>
      <c r="AK1602" s="55"/>
      <c r="AL1602" s="55"/>
      <c r="AM1602" s="55"/>
      <c r="AN1602" s="55"/>
      <c r="AO1602" s="55"/>
      <c r="AP1602" s="55"/>
      <c r="AQ1602" s="55"/>
      <c r="AR1602" s="55"/>
      <c r="AS1602" s="55"/>
      <c r="AT1602" s="55"/>
      <c r="AU1602" s="55"/>
      <c r="AV1602" s="55"/>
      <c r="AW1602" s="55"/>
      <c r="AX1602" s="55"/>
      <c r="AY1602" s="55"/>
      <c r="AZ1602" s="55"/>
      <c r="BA1602" s="55"/>
      <c r="BB1602" s="55"/>
      <c r="BC1602" s="55"/>
      <c r="BD1602" s="55"/>
      <c r="BE1602" s="55"/>
      <c r="BF1602" s="55"/>
      <c r="BG1602" s="55"/>
      <c r="BH1602" s="55"/>
      <c r="BI1602" s="55"/>
      <c r="BJ1602" s="55"/>
      <c r="BK1602" s="55"/>
      <c r="BL1602" s="55"/>
      <c r="BM1602" s="55"/>
      <c r="BN1602" s="55"/>
      <c r="BO1602" s="55"/>
      <c r="BP1602" s="55"/>
      <c r="BQ1602" s="55"/>
      <c r="BR1602" s="55"/>
    </row>
    <row r="1603" spans="3:70" x14ac:dyDescent="0.4">
      <c r="C1603" s="55"/>
      <c r="D1603" s="55"/>
      <c r="E1603" s="55"/>
      <c r="F1603" s="55"/>
      <c r="G1603" s="55"/>
      <c r="H1603" s="55"/>
      <c r="I1603" s="55"/>
      <c r="J1603" s="55"/>
      <c r="K1603" s="55"/>
      <c r="L1603" s="55"/>
      <c r="M1603" s="55"/>
      <c r="N1603" s="55"/>
      <c r="O1603" s="55"/>
      <c r="P1603" s="55"/>
      <c r="Q1603" s="55"/>
      <c r="R1603" s="55"/>
      <c r="S1603" s="55"/>
      <c r="T1603" s="55"/>
      <c r="U1603" s="55"/>
      <c r="V1603" s="55"/>
      <c r="W1603" s="55"/>
      <c r="X1603" s="55"/>
      <c r="Y1603" s="55"/>
      <c r="Z1603" s="55"/>
      <c r="AA1603" s="55"/>
      <c r="AB1603" s="55"/>
      <c r="AC1603" s="55"/>
      <c r="AD1603" s="55"/>
      <c r="AE1603" s="55"/>
      <c r="AF1603" s="55"/>
      <c r="AG1603" s="55"/>
      <c r="AH1603" s="55"/>
      <c r="AI1603" s="55"/>
      <c r="AJ1603" s="55"/>
      <c r="AK1603" s="55"/>
      <c r="AL1603" s="55"/>
      <c r="AM1603" s="55"/>
      <c r="AN1603" s="55"/>
      <c r="AO1603" s="55"/>
      <c r="AP1603" s="55"/>
      <c r="AQ1603" s="55"/>
      <c r="AR1603" s="55"/>
      <c r="AS1603" s="55"/>
      <c r="AT1603" s="55"/>
      <c r="AU1603" s="55"/>
      <c r="AV1603" s="55"/>
      <c r="AW1603" s="55"/>
      <c r="AX1603" s="55"/>
      <c r="AY1603" s="55"/>
      <c r="AZ1603" s="55"/>
      <c r="BA1603" s="55"/>
      <c r="BB1603" s="55"/>
      <c r="BC1603" s="55"/>
      <c r="BD1603" s="55"/>
      <c r="BE1603" s="55"/>
      <c r="BF1603" s="55"/>
      <c r="BG1603" s="55"/>
      <c r="BH1603" s="55"/>
      <c r="BI1603" s="55"/>
      <c r="BJ1603" s="55"/>
      <c r="BK1603" s="55"/>
      <c r="BL1603" s="55"/>
      <c r="BM1603" s="55"/>
      <c r="BN1603" s="55"/>
      <c r="BO1603" s="55"/>
      <c r="BP1603" s="55"/>
      <c r="BQ1603" s="55"/>
      <c r="BR1603" s="55"/>
    </row>
    <row r="1604" spans="3:70" x14ac:dyDescent="0.4">
      <c r="C1604" s="55"/>
      <c r="D1604" s="55"/>
      <c r="E1604" s="55"/>
      <c r="F1604" s="55"/>
      <c r="G1604" s="55"/>
      <c r="H1604" s="55"/>
      <c r="I1604" s="55"/>
      <c r="J1604" s="55"/>
      <c r="K1604" s="55"/>
      <c r="L1604" s="55"/>
      <c r="M1604" s="55"/>
      <c r="N1604" s="55"/>
      <c r="O1604" s="55"/>
      <c r="P1604" s="55"/>
      <c r="Q1604" s="55"/>
      <c r="R1604" s="55"/>
      <c r="S1604" s="55"/>
      <c r="T1604" s="55"/>
      <c r="U1604" s="55"/>
      <c r="V1604" s="55"/>
      <c r="W1604" s="55"/>
      <c r="X1604" s="55"/>
      <c r="Y1604" s="55"/>
      <c r="Z1604" s="55"/>
      <c r="AA1604" s="55"/>
      <c r="AB1604" s="55"/>
      <c r="AC1604" s="55"/>
      <c r="AD1604" s="55"/>
      <c r="AE1604" s="55"/>
      <c r="AF1604" s="55"/>
      <c r="AG1604" s="55"/>
      <c r="AH1604" s="55"/>
      <c r="AI1604" s="55"/>
      <c r="AJ1604" s="55"/>
      <c r="AK1604" s="55"/>
      <c r="AL1604" s="55"/>
      <c r="AM1604" s="55"/>
      <c r="AN1604" s="55"/>
      <c r="AO1604" s="55"/>
      <c r="AP1604" s="55"/>
      <c r="AQ1604" s="55"/>
      <c r="AR1604" s="55"/>
      <c r="AS1604" s="55"/>
      <c r="AT1604" s="55"/>
      <c r="AU1604" s="55"/>
      <c r="AV1604" s="55"/>
      <c r="AW1604" s="55"/>
      <c r="AX1604" s="55"/>
      <c r="AY1604" s="55"/>
      <c r="AZ1604" s="55"/>
      <c r="BA1604" s="55"/>
      <c r="BB1604" s="55"/>
      <c r="BC1604" s="55"/>
      <c r="BD1604" s="55"/>
      <c r="BE1604" s="55"/>
      <c r="BF1604" s="55"/>
      <c r="BG1604" s="55"/>
      <c r="BH1604" s="55"/>
      <c r="BI1604" s="55"/>
      <c r="BJ1604" s="55"/>
      <c r="BK1604" s="55"/>
      <c r="BL1604" s="55"/>
      <c r="BM1604" s="55"/>
      <c r="BN1604" s="55"/>
      <c r="BO1604" s="55"/>
      <c r="BP1604" s="55"/>
      <c r="BQ1604" s="55"/>
      <c r="BR1604" s="55"/>
    </row>
    <row r="1605" spans="3:70" x14ac:dyDescent="0.4">
      <c r="C1605" s="55"/>
      <c r="D1605" s="55"/>
      <c r="E1605" s="55"/>
      <c r="F1605" s="55"/>
      <c r="G1605" s="55"/>
      <c r="H1605" s="55"/>
      <c r="I1605" s="55"/>
      <c r="J1605" s="55"/>
      <c r="K1605" s="55"/>
      <c r="L1605" s="55"/>
      <c r="M1605" s="55"/>
      <c r="N1605" s="55"/>
      <c r="O1605" s="55"/>
      <c r="P1605" s="55"/>
      <c r="Q1605" s="55"/>
      <c r="R1605" s="55"/>
      <c r="S1605" s="55"/>
      <c r="T1605" s="55"/>
      <c r="U1605" s="55"/>
      <c r="V1605" s="55"/>
      <c r="W1605" s="55"/>
      <c r="X1605" s="55"/>
      <c r="Y1605" s="55"/>
      <c r="Z1605" s="55"/>
      <c r="AA1605" s="55"/>
      <c r="AB1605" s="55"/>
      <c r="AC1605" s="55"/>
      <c r="AD1605" s="55"/>
      <c r="AE1605" s="55"/>
      <c r="AF1605" s="55"/>
      <c r="AG1605" s="55"/>
      <c r="AH1605" s="55"/>
      <c r="AI1605" s="55"/>
      <c r="AJ1605" s="55"/>
      <c r="AK1605" s="55"/>
      <c r="AL1605" s="55"/>
      <c r="AM1605" s="55"/>
      <c r="AN1605" s="55"/>
      <c r="AO1605" s="55"/>
      <c r="AP1605" s="55"/>
      <c r="AQ1605" s="55"/>
      <c r="AR1605" s="55"/>
      <c r="AS1605" s="55"/>
      <c r="AT1605" s="55"/>
      <c r="AU1605" s="55"/>
      <c r="AV1605" s="55"/>
      <c r="AW1605" s="55"/>
      <c r="AX1605" s="55"/>
      <c r="AY1605" s="55"/>
      <c r="AZ1605" s="55"/>
      <c r="BA1605" s="55"/>
      <c r="BB1605" s="55"/>
      <c r="BC1605" s="55"/>
      <c r="BD1605" s="55"/>
      <c r="BE1605" s="55"/>
      <c r="BF1605" s="55"/>
      <c r="BG1605" s="55"/>
      <c r="BH1605" s="55"/>
      <c r="BI1605" s="55"/>
      <c r="BJ1605" s="55"/>
      <c r="BK1605" s="55"/>
      <c r="BL1605" s="55"/>
      <c r="BM1605" s="55"/>
      <c r="BN1605" s="55"/>
      <c r="BO1605" s="55"/>
      <c r="BP1605" s="55"/>
      <c r="BQ1605" s="55"/>
      <c r="BR1605" s="55"/>
    </row>
    <row r="1606" spans="3:70" x14ac:dyDescent="0.4">
      <c r="C1606" s="55"/>
      <c r="D1606" s="55"/>
      <c r="E1606" s="55"/>
      <c r="F1606" s="55"/>
      <c r="G1606" s="55"/>
      <c r="H1606" s="55"/>
      <c r="I1606" s="55"/>
      <c r="J1606" s="55"/>
      <c r="K1606" s="55"/>
      <c r="L1606" s="55"/>
      <c r="M1606" s="55"/>
      <c r="N1606" s="55"/>
      <c r="O1606" s="55"/>
      <c r="P1606" s="55"/>
      <c r="Q1606" s="55"/>
      <c r="R1606" s="55"/>
      <c r="S1606" s="55"/>
      <c r="T1606" s="55"/>
      <c r="U1606" s="55"/>
      <c r="V1606" s="55"/>
      <c r="W1606" s="55"/>
      <c r="X1606" s="55"/>
      <c r="Y1606" s="55"/>
      <c r="Z1606" s="55"/>
      <c r="AA1606" s="55"/>
      <c r="AB1606" s="55"/>
      <c r="AC1606" s="55"/>
      <c r="AD1606" s="55"/>
      <c r="AE1606" s="55"/>
      <c r="AF1606" s="55"/>
      <c r="AG1606" s="55"/>
      <c r="AH1606" s="55"/>
      <c r="AI1606" s="55"/>
      <c r="AJ1606" s="55"/>
      <c r="AK1606" s="55"/>
      <c r="AL1606" s="55"/>
      <c r="AM1606" s="55"/>
      <c r="AN1606" s="55"/>
      <c r="AO1606" s="55"/>
      <c r="AP1606" s="55"/>
      <c r="AQ1606" s="55"/>
      <c r="AR1606" s="55"/>
      <c r="AS1606" s="55"/>
      <c r="AT1606" s="55"/>
      <c r="AU1606" s="55"/>
      <c r="AV1606" s="55"/>
      <c r="AW1606" s="55"/>
      <c r="AX1606" s="55"/>
      <c r="AY1606" s="55"/>
      <c r="AZ1606" s="55"/>
      <c r="BA1606" s="55"/>
      <c r="BB1606" s="55"/>
      <c r="BC1606" s="55"/>
      <c r="BD1606" s="55"/>
      <c r="BE1606" s="55"/>
      <c r="BF1606" s="55"/>
      <c r="BG1606" s="55"/>
      <c r="BH1606" s="55"/>
      <c r="BI1606" s="55"/>
      <c r="BJ1606" s="55"/>
      <c r="BK1606" s="55"/>
      <c r="BL1606" s="55"/>
      <c r="BM1606" s="55"/>
      <c r="BN1606" s="55"/>
      <c r="BO1606" s="55"/>
      <c r="BP1606" s="55"/>
      <c r="BQ1606" s="55"/>
      <c r="BR1606" s="55"/>
    </row>
    <row r="1607" spans="3:70" x14ac:dyDescent="0.4">
      <c r="C1607" s="55"/>
      <c r="D1607" s="55"/>
      <c r="E1607" s="55"/>
      <c r="F1607" s="55"/>
      <c r="G1607" s="55"/>
      <c r="H1607" s="55"/>
      <c r="I1607" s="55"/>
      <c r="J1607" s="55"/>
      <c r="K1607" s="55"/>
      <c r="L1607" s="55"/>
      <c r="M1607" s="55"/>
      <c r="N1607" s="55"/>
      <c r="O1607" s="55"/>
      <c r="P1607" s="55"/>
      <c r="Q1607" s="55"/>
      <c r="R1607" s="55"/>
      <c r="S1607" s="55"/>
      <c r="T1607" s="55"/>
      <c r="U1607" s="55"/>
      <c r="V1607" s="55"/>
      <c r="W1607" s="55"/>
      <c r="X1607" s="55"/>
      <c r="Y1607" s="55"/>
      <c r="Z1607" s="55"/>
      <c r="AA1607" s="55"/>
      <c r="AB1607" s="55"/>
      <c r="AC1607" s="55"/>
      <c r="AD1607" s="55"/>
      <c r="AE1607" s="55"/>
      <c r="AF1607" s="55"/>
      <c r="AG1607" s="55"/>
      <c r="AH1607" s="55"/>
      <c r="AI1607" s="55"/>
      <c r="AJ1607" s="55"/>
      <c r="AK1607" s="55"/>
      <c r="AL1607" s="55"/>
      <c r="AM1607" s="55"/>
      <c r="AN1607" s="55"/>
      <c r="AO1607" s="55"/>
      <c r="AP1607" s="55"/>
      <c r="AQ1607" s="55"/>
      <c r="AR1607" s="55"/>
      <c r="AS1607" s="55"/>
      <c r="AT1607" s="55"/>
      <c r="AU1607" s="55"/>
      <c r="AV1607" s="55"/>
      <c r="AW1607" s="55"/>
      <c r="AX1607" s="55"/>
      <c r="AY1607" s="55"/>
      <c r="AZ1607" s="55"/>
      <c r="BA1607" s="55"/>
      <c r="BB1607" s="55"/>
      <c r="BC1607" s="55"/>
      <c r="BD1607" s="55"/>
      <c r="BE1607" s="55"/>
      <c r="BF1607" s="55"/>
      <c r="BG1607" s="55"/>
      <c r="BH1607" s="55"/>
      <c r="BI1607" s="55"/>
      <c r="BJ1607" s="55"/>
      <c r="BK1607" s="55"/>
      <c r="BL1607" s="55"/>
      <c r="BM1607" s="55"/>
      <c r="BN1607" s="55"/>
      <c r="BO1607" s="55"/>
      <c r="BP1607" s="55"/>
      <c r="BQ1607" s="55"/>
      <c r="BR1607" s="55"/>
    </row>
    <row r="1608" spans="3:70" x14ac:dyDescent="0.4">
      <c r="C1608" s="55"/>
      <c r="D1608" s="55"/>
      <c r="E1608" s="55"/>
      <c r="F1608" s="55"/>
      <c r="G1608" s="55"/>
      <c r="H1608" s="55"/>
      <c r="I1608" s="55"/>
      <c r="J1608" s="55"/>
      <c r="K1608" s="55"/>
      <c r="L1608" s="55"/>
      <c r="M1608" s="55"/>
      <c r="N1608" s="55"/>
      <c r="O1608" s="55"/>
      <c r="P1608" s="55"/>
      <c r="Q1608" s="55"/>
      <c r="R1608" s="55"/>
      <c r="S1608" s="55"/>
      <c r="T1608" s="55"/>
      <c r="U1608" s="55"/>
      <c r="V1608" s="55"/>
      <c r="W1608" s="55"/>
      <c r="X1608" s="55"/>
      <c r="Y1608" s="55"/>
      <c r="Z1608" s="55"/>
      <c r="AA1608" s="55"/>
      <c r="AB1608" s="55"/>
      <c r="AC1608" s="55"/>
      <c r="AD1608" s="55"/>
      <c r="AE1608" s="55"/>
      <c r="AF1608" s="55"/>
      <c r="AG1608" s="55"/>
      <c r="AH1608" s="55"/>
      <c r="AI1608" s="55"/>
      <c r="AJ1608" s="55"/>
      <c r="AK1608" s="55"/>
      <c r="AL1608" s="55"/>
      <c r="AM1608" s="55"/>
      <c r="AN1608" s="55"/>
      <c r="AO1608" s="55"/>
      <c r="AP1608" s="55"/>
      <c r="AQ1608" s="55"/>
      <c r="AR1608" s="55"/>
      <c r="AS1608" s="55"/>
      <c r="AT1608" s="55"/>
      <c r="AU1608" s="55"/>
      <c r="AV1608" s="55"/>
      <c r="AW1608" s="55"/>
      <c r="AX1608" s="55"/>
      <c r="AY1608" s="55"/>
      <c r="AZ1608" s="55"/>
      <c r="BA1608" s="55"/>
      <c r="BB1608" s="55"/>
      <c r="BC1608" s="55"/>
      <c r="BD1608" s="55"/>
      <c r="BE1608" s="55"/>
      <c r="BF1608" s="55"/>
      <c r="BG1608" s="55"/>
      <c r="BH1608" s="55"/>
      <c r="BI1608" s="55"/>
      <c r="BJ1608" s="55"/>
      <c r="BK1608" s="55"/>
      <c r="BL1608" s="55"/>
      <c r="BM1608" s="55"/>
      <c r="BN1608" s="55"/>
      <c r="BO1608" s="55"/>
      <c r="BP1608" s="55"/>
      <c r="BQ1608" s="55"/>
      <c r="BR1608" s="55"/>
    </row>
    <row r="1609" spans="3:70" x14ac:dyDescent="0.4">
      <c r="C1609" s="55"/>
      <c r="D1609" s="55"/>
      <c r="E1609" s="55"/>
      <c r="F1609" s="55"/>
      <c r="G1609" s="55"/>
      <c r="H1609" s="55"/>
      <c r="I1609" s="55"/>
      <c r="J1609" s="55"/>
      <c r="K1609" s="55"/>
      <c r="L1609" s="55"/>
      <c r="M1609" s="55"/>
      <c r="N1609" s="55"/>
      <c r="O1609" s="55"/>
      <c r="P1609" s="55"/>
      <c r="Q1609" s="55"/>
      <c r="R1609" s="55"/>
      <c r="S1609" s="55"/>
      <c r="T1609" s="55"/>
      <c r="U1609" s="55"/>
      <c r="V1609" s="55"/>
      <c r="W1609" s="55"/>
      <c r="X1609" s="55"/>
      <c r="Y1609" s="55"/>
      <c r="Z1609" s="55"/>
      <c r="AA1609" s="55"/>
      <c r="AB1609" s="55"/>
      <c r="AC1609" s="55"/>
      <c r="AD1609" s="55"/>
      <c r="AE1609" s="55"/>
      <c r="AF1609" s="55"/>
      <c r="AG1609" s="55"/>
      <c r="AH1609" s="55"/>
      <c r="AI1609" s="55"/>
      <c r="AJ1609" s="55"/>
      <c r="AK1609" s="55"/>
      <c r="AL1609" s="55"/>
      <c r="AM1609" s="55"/>
      <c r="AN1609" s="55"/>
      <c r="AO1609" s="55"/>
      <c r="AP1609" s="55"/>
      <c r="AQ1609" s="55"/>
      <c r="AR1609" s="55"/>
      <c r="AS1609" s="55"/>
      <c r="AT1609" s="55"/>
      <c r="AU1609" s="55"/>
      <c r="AV1609" s="55"/>
      <c r="AW1609" s="55"/>
      <c r="AX1609" s="55"/>
      <c r="AY1609" s="55"/>
      <c r="AZ1609" s="55"/>
      <c r="BA1609" s="55"/>
      <c r="BB1609" s="55"/>
      <c r="BC1609" s="55"/>
      <c r="BD1609" s="55"/>
      <c r="BE1609" s="55"/>
      <c r="BF1609" s="55"/>
      <c r="BG1609" s="55"/>
      <c r="BH1609" s="55"/>
      <c r="BI1609" s="55"/>
      <c r="BJ1609" s="55"/>
      <c r="BK1609" s="55"/>
      <c r="BL1609" s="55"/>
      <c r="BM1609" s="55"/>
      <c r="BN1609" s="55"/>
      <c r="BO1609" s="55"/>
      <c r="BP1609" s="55"/>
      <c r="BQ1609" s="55"/>
      <c r="BR1609" s="55"/>
    </row>
    <row r="1610" spans="3:70" x14ac:dyDescent="0.4">
      <c r="C1610" s="55"/>
      <c r="D1610" s="55"/>
      <c r="E1610" s="55"/>
      <c r="F1610" s="55"/>
      <c r="G1610" s="55"/>
      <c r="H1610" s="55"/>
      <c r="I1610" s="55"/>
      <c r="J1610" s="55"/>
      <c r="K1610" s="55"/>
      <c r="L1610" s="55"/>
      <c r="M1610" s="55"/>
      <c r="N1610" s="55"/>
      <c r="O1610" s="55"/>
      <c r="P1610" s="55"/>
      <c r="Q1610" s="55"/>
      <c r="R1610" s="55"/>
      <c r="S1610" s="55"/>
      <c r="T1610" s="55"/>
      <c r="U1610" s="55"/>
      <c r="V1610" s="55"/>
      <c r="W1610" s="55"/>
      <c r="X1610" s="55"/>
      <c r="Y1610" s="55"/>
      <c r="Z1610" s="55"/>
      <c r="AA1610" s="55"/>
      <c r="AB1610" s="55"/>
      <c r="AC1610" s="55"/>
      <c r="AD1610" s="55"/>
      <c r="AE1610" s="55"/>
      <c r="AF1610" s="55"/>
      <c r="AG1610" s="55"/>
      <c r="AH1610" s="55"/>
      <c r="AI1610" s="55"/>
      <c r="AJ1610" s="55"/>
      <c r="AK1610" s="55"/>
      <c r="AL1610" s="55"/>
      <c r="AM1610" s="55"/>
      <c r="AN1610" s="55"/>
      <c r="AO1610" s="55"/>
      <c r="AP1610" s="55"/>
      <c r="AQ1610" s="55"/>
      <c r="AR1610" s="55"/>
      <c r="AS1610" s="55"/>
      <c r="AT1610" s="55"/>
      <c r="AU1610" s="55"/>
      <c r="AV1610" s="55"/>
      <c r="AW1610" s="55"/>
      <c r="AX1610" s="55"/>
      <c r="AY1610" s="55"/>
      <c r="AZ1610" s="55"/>
      <c r="BA1610" s="55"/>
      <c r="BB1610" s="55"/>
      <c r="BC1610" s="55"/>
      <c r="BD1610" s="55"/>
      <c r="BE1610" s="55"/>
      <c r="BF1610" s="55"/>
      <c r="BG1610" s="55"/>
      <c r="BH1610" s="55"/>
      <c r="BI1610" s="55"/>
      <c r="BJ1610" s="55"/>
      <c r="BK1610" s="55"/>
      <c r="BL1610" s="55"/>
      <c r="BM1610" s="55"/>
      <c r="BN1610" s="55"/>
      <c r="BO1610" s="55"/>
      <c r="BP1610" s="55"/>
      <c r="BQ1610" s="55"/>
      <c r="BR1610" s="55"/>
    </row>
    <row r="1611" spans="3:70" x14ac:dyDescent="0.4">
      <c r="C1611" s="55"/>
      <c r="D1611" s="55"/>
      <c r="E1611" s="55"/>
      <c r="F1611" s="55"/>
      <c r="G1611" s="55"/>
      <c r="H1611" s="55"/>
      <c r="I1611" s="55"/>
      <c r="J1611" s="55"/>
      <c r="K1611" s="55"/>
      <c r="L1611" s="55"/>
      <c r="M1611" s="55"/>
      <c r="N1611" s="55"/>
      <c r="O1611" s="55"/>
      <c r="P1611" s="55"/>
      <c r="Q1611" s="55"/>
      <c r="R1611" s="55"/>
      <c r="S1611" s="55"/>
      <c r="T1611" s="55"/>
      <c r="U1611" s="55"/>
      <c r="V1611" s="55"/>
      <c r="W1611" s="55"/>
      <c r="X1611" s="55"/>
      <c r="Y1611" s="55"/>
      <c r="Z1611" s="55"/>
      <c r="AA1611" s="55"/>
      <c r="AB1611" s="55"/>
      <c r="AC1611" s="55"/>
      <c r="AD1611" s="55"/>
      <c r="AE1611" s="55"/>
      <c r="AF1611" s="55"/>
      <c r="AG1611" s="55"/>
      <c r="AH1611" s="55"/>
      <c r="AI1611" s="55"/>
      <c r="AJ1611" s="55"/>
      <c r="AK1611" s="55"/>
      <c r="AL1611" s="55"/>
      <c r="AM1611" s="55"/>
      <c r="AN1611" s="55"/>
      <c r="AO1611" s="55"/>
      <c r="AP1611" s="55"/>
      <c r="AQ1611" s="55"/>
      <c r="AR1611" s="55"/>
      <c r="AS1611" s="55"/>
      <c r="AT1611" s="55"/>
      <c r="AU1611" s="55"/>
      <c r="AV1611" s="55"/>
      <c r="AW1611" s="55"/>
      <c r="AX1611" s="55"/>
      <c r="AY1611" s="55"/>
      <c r="AZ1611" s="55"/>
      <c r="BA1611" s="55"/>
      <c r="BB1611" s="55"/>
      <c r="BC1611" s="55"/>
      <c r="BD1611" s="55"/>
      <c r="BE1611" s="55"/>
      <c r="BF1611" s="55"/>
      <c r="BG1611" s="55"/>
      <c r="BH1611" s="55"/>
      <c r="BI1611" s="55"/>
      <c r="BJ1611" s="55"/>
      <c r="BK1611" s="55"/>
      <c r="BL1611" s="55"/>
      <c r="BM1611" s="55"/>
      <c r="BN1611" s="55"/>
      <c r="BO1611" s="55"/>
      <c r="BP1611" s="55"/>
      <c r="BQ1611" s="55"/>
      <c r="BR1611" s="55"/>
    </row>
    <row r="1612" spans="3:70" x14ac:dyDescent="0.4">
      <c r="C1612" s="55"/>
      <c r="D1612" s="55"/>
      <c r="E1612" s="55"/>
      <c r="F1612" s="55"/>
      <c r="G1612" s="55"/>
      <c r="H1612" s="55"/>
      <c r="I1612" s="55"/>
      <c r="J1612" s="55"/>
      <c r="K1612" s="55"/>
      <c r="L1612" s="55"/>
      <c r="M1612" s="55"/>
      <c r="N1612" s="55"/>
      <c r="O1612" s="55"/>
      <c r="P1612" s="55"/>
      <c r="Q1612" s="55"/>
      <c r="R1612" s="55"/>
      <c r="S1612" s="55"/>
      <c r="T1612" s="55"/>
      <c r="U1612" s="55"/>
      <c r="V1612" s="55"/>
      <c r="W1612" s="55"/>
      <c r="X1612" s="55"/>
      <c r="Y1612" s="55"/>
      <c r="Z1612" s="55"/>
      <c r="AA1612" s="55"/>
      <c r="AB1612" s="55"/>
      <c r="AC1612" s="55"/>
      <c r="AD1612" s="55"/>
      <c r="AE1612" s="55"/>
      <c r="AF1612" s="55"/>
      <c r="AG1612" s="55"/>
      <c r="AH1612" s="55"/>
      <c r="AI1612" s="55"/>
      <c r="AJ1612" s="55"/>
      <c r="AK1612" s="55"/>
      <c r="AL1612" s="55"/>
      <c r="AM1612" s="55"/>
      <c r="AN1612" s="55"/>
      <c r="AO1612" s="55"/>
      <c r="AP1612" s="55"/>
      <c r="AQ1612" s="55"/>
      <c r="AR1612" s="55"/>
      <c r="AS1612" s="55"/>
      <c r="AT1612" s="55"/>
      <c r="AU1612" s="55"/>
      <c r="AV1612" s="55"/>
      <c r="AW1612" s="55"/>
      <c r="AX1612" s="55"/>
      <c r="AY1612" s="55"/>
      <c r="AZ1612" s="55"/>
      <c r="BA1612" s="55"/>
      <c r="BB1612" s="55"/>
      <c r="BC1612" s="55"/>
      <c r="BD1612" s="55"/>
      <c r="BE1612" s="55"/>
      <c r="BF1612" s="55"/>
      <c r="BG1612" s="55"/>
      <c r="BH1612" s="55"/>
      <c r="BI1612" s="55"/>
      <c r="BJ1612" s="55"/>
      <c r="BK1612" s="55"/>
      <c r="BL1612" s="55"/>
      <c r="BM1612" s="55"/>
      <c r="BN1612" s="55"/>
      <c r="BO1612" s="55"/>
      <c r="BP1612" s="55"/>
      <c r="BQ1612" s="55"/>
      <c r="BR1612" s="55"/>
    </row>
    <row r="1613" spans="3:70" x14ac:dyDescent="0.4">
      <c r="C1613" s="55"/>
      <c r="D1613" s="55"/>
      <c r="E1613" s="55"/>
      <c r="F1613" s="55"/>
      <c r="G1613" s="55"/>
      <c r="H1613" s="55"/>
      <c r="I1613" s="55"/>
      <c r="J1613" s="55"/>
      <c r="K1613" s="55"/>
      <c r="L1613" s="55"/>
      <c r="M1613" s="55"/>
      <c r="N1613" s="55"/>
      <c r="O1613" s="55"/>
      <c r="P1613" s="55"/>
      <c r="Q1613" s="55"/>
      <c r="R1613" s="55"/>
      <c r="S1613" s="55"/>
      <c r="T1613" s="55"/>
      <c r="U1613" s="55"/>
      <c r="V1613" s="55"/>
      <c r="W1613" s="55"/>
      <c r="X1613" s="55"/>
      <c r="Y1613" s="55"/>
      <c r="Z1613" s="55"/>
      <c r="AA1613" s="55"/>
      <c r="AB1613" s="55"/>
      <c r="AC1613" s="55"/>
      <c r="AD1613" s="55"/>
      <c r="AE1613" s="55"/>
      <c r="AF1613" s="55"/>
      <c r="AG1613" s="55"/>
      <c r="AH1613" s="55"/>
      <c r="AI1613" s="55"/>
      <c r="AJ1613" s="55"/>
      <c r="AK1613" s="55"/>
      <c r="AL1613" s="55"/>
      <c r="AM1613" s="55"/>
      <c r="AN1613" s="55"/>
      <c r="AO1613" s="55"/>
      <c r="AP1613" s="55"/>
      <c r="AQ1613" s="55"/>
      <c r="AR1613" s="55"/>
      <c r="AS1613" s="55"/>
      <c r="AT1613" s="55"/>
      <c r="AU1613" s="55"/>
      <c r="AV1613" s="55"/>
      <c r="AW1613" s="55"/>
      <c r="AX1613" s="55"/>
      <c r="AY1613" s="55"/>
      <c r="AZ1613" s="55"/>
      <c r="BA1613" s="55"/>
      <c r="BB1613" s="55"/>
      <c r="BC1613" s="55"/>
      <c r="BD1613" s="55"/>
      <c r="BE1613" s="55"/>
      <c r="BF1613" s="55"/>
      <c r="BG1613" s="55"/>
      <c r="BH1613" s="55"/>
      <c r="BI1613" s="55"/>
      <c r="BJ1613" s="55"/>
      <c r="BK1613" s="55"/>
      <c r="BL1613" s="55"/>
      <c r="BM1613" s="55"/>
      <c r="BN1613" s="55"/>
      <c r="BO1613" s="55"/>
      <c r="BP1613" s="55"/>
      <c r="BQ1613" s="55"/>
      <c r="BR1613" s="55"/>
    </row>
    <row r="1614" spans="3:70" x14ac:dyDescent="0.4">
      <c r="C1614" s="55"/>
      <c r="D1614" s="55"/>
      <c r="E1614" s="55"/>
      <c r="F1614" s="55"/>
      <c r="G1614" s="55"/>
      <c r="H1614" s="55"/>
      <c r="I1614" s="55"/>
      <c r="J1614" s="55"/>
      <c r="K1614" s="55"/>
      <c r="L1614" s="55"/>
      <c r="M1614" s="55"/>
      <c r="N1614" s="55"/>
      <c r="O1614" s="55"/>
      <c r="P1614" s="55"/>
      <c r="Q1614" s="55"/>
      <c r="R1614" s="55"/>
      <c r="S1614" s="55"/>
      <c r="T1614" s="55"/>
      <c r="U1614" s="55"/>
      <c r="V1614" s="55"/>
      <c r="W1614" s="55"/>
      <c r="X1614" s="55"/>
      <c r="Y1614" s="55"/>
      <c r="Z1614" s="55"/>
      <c r="AA1614" s="55"/>
      <c r="AB1614" s="55"/>
      <c r="AC1614" s="55"/>
      <c r="AD1614" s="55"/>
      <c r="AE1614" s="55"/>
      <c r="AF1614" s="55"/>
      <c r="AG1614" s="55"/>
      <c r="AH1614" s="55"/>
      <c r="AI1614" s="55"/>
      <c r="AJ1614" s="55"/>
      <c r="AK1614" s="55"/>
      <c r="AL1614" s="55"/>
      <c r="AM1614" s="55"/>
      <c r="AN1614" s="55"/>
      <c r="AO1614" s="55"/>
      <c r="AP1614" s="55"/>
      <c r="AQ1614" s="55"/>
      <c r="AR1614" s="55"/>
      <c r="AS1614" s="55"/>
      <c r="AT1614" s="55"/>
      <c r="AU1614" s="55"/>
      <c r="AV1614" s="55"/>
      <c r="AW1614" s="55"/>
      <c r="AX1614" s="55"/>
      <c r="AY1614" s="55"/>
      <c r="AZ1614" s="55"/>
      <c r="BA1614" s="55"/>
      <c r="BB1614" s="55"/>
      <c r="BC1614" s="55"/>
      <c r="BD1614" s="55"/>
      <c r="BE1614" s="55"/>
      <c r="BF1614" s="55"/>
      <c r="BG1614" s="55"/>
      <c r="BH1614" s="55"/>
      <c r="BI1614" s="55"/>
      <c r="BJ1614" s="55"/>
      <c r="BK1614" s="55"/>
      <c r="BL1614" s="55"/>
      <c r="BM1614" s="55"/>
      <c r="BN1614" s="55"/>
      <c r="BO1614" s="55"/>
      <c r="BP1614" s="55"/>
      <c r="BQ1614" s="55"/>
      <c r="BR1614" s="55"/>
    </row>
    <row r="1615" spans="3:70" x14ac:dyDescent="0.4">
      <c r="C1615" s="55"/>
      <c r="D1615" s="55"/>
      <c r="E1615" s="55"/>
      <c r="F1615" s="55"/>
      <c r="G1615" s="55"/>
      <c r="H1615" s="55"/>
      <c r="I1615" s="55"/>
      <c r="J1615" s="55"/>
      <c r="K1615" s="55"/>
      <c r="L1615" s="55"/>
      <c r="M1615" s="55"/>
      <c r="N1615" s="55"/>
      <c r="O1615" s="55"/>
      <c r="P1615" s="55"/>
      <c r="Q1615" s="55"/>
      <c r="R1615" s="55"/>
      <c r="S1615" s="55"/>
      <c r="T1615" s="55"/>
      <c r="U1615" s="55"/>
      <c r="V1615" s="55"/>
      <c r="W1615" s="55"/>
      <c r="X1615" s="55"/>
      <c r="Y1615" s="55"/>
      <c r="Z1615" s="55"/>
      <c r="AA1615" s="55"/>
      <c r="AB1615" s="55"/>
      <c r="AC1615" s="55"/>
      <c r="AD1615" s="55"/>
      <c r="AE1615" s="55"/>
      <c r="AF1615" s="55"/>
      <c r="AG1615" s="55"/>
      <c r="AH1615" s="55"/>
      <c r="AI1615" s="55"/>
      <c r="AJ1615" s="55"/>
      <c r="AK1615" s="55"/>
      <c r="AL1615" s="55"/>
      <c r="AM1615" s="55"/>
      <c r="AN1615" s="55"/>
      <c r="AO1615" s="55"/>
      <c r="AP1615" s="55"/>
      <c r="AQ1615" s="55"/>
      <c r="AR1615" s="55"/>
      <c r="AS1615" s="55"/>
      <c r="AT1615" s="55"/>
      <c r="AU1615" s="55"/>
      <c r="AV1615" s="55"/>
      <c r="AW1615" s="55"/>
      <c r="AX1615" s="55"/>
      <c r="AY1615" s="55"/>
      <c r="AZ1615" s="55"/>
      <c r="BA1615" s="55"/>
      <c r="BB1615" s="55"/>
      <c r="BC1615" s="55"/>
      <c r="BD1615" s="55"/>
      <c r="BE1615" s="55"/>
      <c r="BF1615" s="55"/>
      <c r="BG1615" s="55"/>
      <c r="BH1615" s="55"/>
      <c r="BI1615" s="55"/>
      <c r="BJ1615" s="55"/>
      <c r="BK1615" s="55"/>
      <c r="BL1615" s="55"/>
      <c r="BM1615" s="55"/>
      <c r="BN1615" s="55"/>
      <c r="BO1615" s="55"/>
      <c r="BP1615" s="55"/>
      <c r="BQ1615" s="55"/>
      <c r="BR1615" s="55"/>
    </row>
    <row r="1616" spans="3:70" x14ac:dyDescent="0.4">
      <c r="C1616" s="55"/>
      <c r="D1616" s="55"/>
      <c r="E1616" s="55"/>
      <c r="F1616" s="55"/>
      <c r="G1616" s="55"/>
      <c r="H1616" s="55"/>
      <c r="I1616" s="55"/>
      <c r="J1616" s="55"/>
      <c r="K1616" s="55"/>
      <c r="L1616" s="55"/>
      <c r="M1616" s="55"/>
      <c r="N1616" s="55"/>
      <c r="O1616" s="55"/>
      <c r="P1616" s="55"/>
      <c r="Q1616" s="55"/>
      <c r="R1616" s="55"/>
      <c r="S1616" s="55"/>
      <c r="T1616" s="55"/>
      <c r="U1616" s="55"/>
      <c r="V1616" s="55"/>
      <c r="W1616" s="55"/>
      <c r="X1616" s="55"/>
      <c r="Y1616" s="55"/>
      <c r="Z1616" s="55"/>
      <c r="AA1616" s="55"/>
      <c r="AB1616" s="55"/>
      <c r="AC1616" s="55"/>
      <c r="AD1616" s="55"/>
      <c r="AE1616" s="55"/>
      <c r="AF1616" s="55"/>
      <c r="AG1616" s="55"/>
      <c r="AH1616" s="55"/>
      <c r="AI1616" s="55"/>
      <c r="AJ1616" s="55"/>
      <c r="AK1616" s="55"/>
      <c r="AL1616" s="55"/>
      <c r="AM1616" s="55"/>
      <c r="AN1616" s="55"/>
      <c r="AO1616" s="55"/>
      <c r="AP1616" s="55"/>
      <c r="AQ1616" s="55"/>
      <c r="AR1616" s="55"/>
      <c r="AS1616" s="55"/>
      <c r="AT1616" s="55"/>
      <c r="AU1616" s="55"/>
      <c r="AV1616" s="55"/>
      <c r="AW1616" s="55"/>
      <c r="AX1616" s="55"/>
      <c r="AY1616" s="55"/>
      <c r="AZ1616" s="55"/>
      <c r="BA1616" s="55"/>
      <c r="BB1616" s="55"/>
      <c r="BC1616" s="55"/>
      <c r="BD1616" s="55"/>
      <c r="BE1616" s="55"/>
      <c r="BF1616" s="55"/>
      <c r="BG1616" s="55"/>
      <c r="BH1616" s="55"/>
      <c r="BI1616" s="55"/>
      <c r="BJ1616" s="55"/>
      <c r="BK1616" s="55"/>
      <c r="BL1616" s="55"/>
      <c r="BM1616" s="55"/>
      <c r="BN1616" s="55"/>
      <c r="BO1616" s="55"/>
      <c r="BP1616" s="55"/>
      <c r="BQ1616" s="55"/>
      <c r="BR1616" s="55"/>
    </row>
    <row r="1617" spans="3:70" x14ac:dyDescent="0.4">
      <c r="C1617" s="55"/>
      <c r="D1617" s="55"/>
      <c r="E1617" s="55"/>
      <c r="F1617" s="55"/>
      <c r="G1617" s="55"/>
      <c r="H1617" s="55"/>
      <c r="I1617" s="55"/>
      <c r="J1617" s="55"/>
      <c r="K1617" s="55"/>
      <c r="L1617" s="55"/>
      <c r="M1617" s="55"/>
      <c r="N1617" s="55"/>
      <c r="O1617" s="55"/>
      <c r="P1617" s="55"/>
      <c r="Q1617" s="55"/>
      <c r="R1617" s="55"/>
      <c r="S1617" s="55"/>
      <c r="T1617" s="55"/>
      <c r="U1617" s="55"/>
      <c r="V1617" s="55"/>
      <c r="W1617" s="55"/>
      <c r="X1617" s="55"/>
      <c r="Y1617" s="55"/>
      <c r="Z1617" s="55"/>
      <c r="AA1617" s="55"/>
      <c r="AB1617" s="55"/>
      <c r="AC1617" s="55"/>
      <c r="AD1617" s="55"/>
      <c r="AE1617" s="55"/>
      <c r="AF1617" s="55"/>
      <c r="AG1617" s="55"/>
      <c r="AH1617" s="55"/>
      <c r="AI1617" s="55"/>
      <c r="AJ1617" s="55"/>
      <c r="AK1617" s="55"/>
      <c r="AL1617" s="55"/>
      <c r="AM1617" s="55"/>
      <c r="AN1617" s="55"/>
      <c r="AO1617" s="55"/>
      <c r="AP1617" s="55"/>
      <c r="AQ1617" s="55"/>
      <c r="AR1617" s="55"/>
      <c r="AS1617" s="55"/>
      <c r="AT1617" s="55"/>
      <c r="AU1617" s="55"/>
      <c r="AV1617" s="55"/>
      <c r="AW1617" s="55"/>
      <c r="AX1617" s="55"/>
      <c r="AY1617" s="55"/>
      <c r="AZ1617" s="55"/>
      <c r="BA1617" s="55"/>
      <c r="BB1617" s="55"/>
      <c r="BC1617" s="55"/>
      <c r="BD1617" s="55"/>
      <c r="BE1617" s="55"/>
      <c r="BF1617" s="55"/>
      <c r="BG1617" s="55"/>
      <c r="BH1617" s="55"/>
      <c r="BI1617" s="55"/>
      <c r="BJ1617" s="55"/>
      <c r="BK1617" s="55"/>
      <c r="BL1617" s="55"/>
      <c r="BM1617" s="55"/>
      <c r="BN1617" s="55"/>
      <c r="BO1617" s="55"/>
      <c r="BP1617" s="55"/>
      <c r="BQ1617" s="55"/>
      <c r="BR1617" s="55"/>
    </row>
    <row r="1618" spans="3:70" x14ac:dyDescent="0.4">
      <c r="C1618" s="55"/>
      <c r="D1618" s="55"/>
      <c r="E1618" s="55"/>
      <c r="F1618" s="55"/>
      <c r="G1618" s="55"/>
      <c r="H1618" s="55"/>
      <c r="I1618" s="55"/>
      <c r="J1618" s="55"/>
      <c r="K1618" s="55"/>
      <c r="L1618" s="55"/>
      <c r="M1618" s="55"/>
      <c r="N1618" s="55"/>
      <c r="O1618" s="55"/>
      <c r="P1618" s="55"/>
      <c r="Q1618" s="55"/>
      <c r="R1618" s="55"/>
      <c r="S1618" s="55"/>
      <c r="T1618" s="55"/>
      <c r="U1618" s="55"/>
      <c r="V1618" s="55"/>
      <c r="W1618" s="55"/>
      <c r="X1618" s="55"/>
      <c r="Y1618" s="55"/>
      <c r="Z1618" s="55"/>
      <c r="AA1618" s="55"/>
      <c r="AB1618" s="55"/>
      <c r="AC1618" s="55"/>
      <c r="AD1618" s="55"/>
      <c r="AE1618" s="55"/>
      <c r="AF1618" s="55"/>
      <c r="AG1618" s="55"/>
      <c r="AH1618" s="55"/>
      <c r="AI1618" s="55"/>
      <c r="AJ1618" s="55"/>
      <c r="AK1618" s="55"/>
      <c r="AL1618" s="55"/>
      <c r="AM1618" s="55"/>
      <c r="AN1618" s="55"/>
      <c r="AO1618" s="55"/>
      <c r="AP1618" s="55"/>
      <c r="AQ1618" s="55"/>
      <c r="AR1618" s="55"/>
      <c r="AS1618" s="55"/>
      <c r="AT1618" s="55"/>
      <c r="AU1618" s="55"/>
      <c r="AV1618" s="55"/>
      <c r="AW1618" s="55"/>
      <c r="AX1618" s="55"/>
      <c r="AY1618" s="55"/>
      <c r="AZ1618" s="55"/>
      <c r="BA1618" s="55"/>
      <c r="BB1618" s="55"/>
      <c r="BC1618" s="55"/>
      <c r="BD1618" s="55"/>
      <c r="BE1618" s="55"/>
      <c r="BF1618" s="55"/>
      <c r="BG1618" s="55"/>
      <c r="BH1618" s="55"/>
      <c r="BI1618" s="55"/>
      <c r="BJ1618" s="55"/>
      <c r="BK1618" s="55"/>
      <c r="BL1618" s="55"/>
      <c r="BM1618" s="55"/>
      <c r="BN1618" s="55"/>
      <c r="BO1618" s="55"/>
      <c r="BP1618" s="55"/>
      <c r="BQ1618" s="55"/>
      <c r="BR1618" s="55"/>
    </row>
    <row r="1619" spans="3:70" x14ac:dyDescent="0.4">
      <c r="C1619" s="55"/>
      <c r="D1619" s="55"/>
      <c r="E1619" s="55"/>
      <c r="F1619" s="55"/>
      <c r="G1619" s="55"/>
      <c r="H1619" s="55"/>
      <c r="I1619" s="55"/>
      <c r="J1619" s="55"/>
      <c r="K1619" s="55"/>
      <c r="L1619" s="55"/>
      <c r="M1619" s="55"/>
      <c r="N1619" s="55"/>
      <c r="O1619" s="55"/>
      <c r="P1619" s="55"/>
      <c r="Q1619" s="55"/>
      <c r="R1619" s="55"/>
      <c r="S1619" s="55"/>
      <c r="T1619" s="55"/>
      <c r="U1619" s="55"/>
      <c r="V1619" s="55"/>
      <c r="W1619" s="55"/>
      <c r="X1619" s="55"/>
      <c r="Y1619" s="55"/>
      <c r="Z1619" s="55"/>
      <c r="AA1619" s="55"/>
      <c r="AB1619" s="55"/>
      <c r="AC1619" s="55"/>
      <c r="AD1619" s="55"/>
      <c r="AE1619" s="55"/>
      <c r="AF1619" s="55"/>
      <c r="AG1619" s="55"/>
      <c r="AH1619" s="55"/>
      <c r="AI1619" s="55"/>
      <c r="AJ1619" s="55"/>
      <c r="AK1619" s="55"/>
      <c r="AL1619" s="55"/>
      <c r="AM1619" s="55"/>
      <c r="AN1619" s="55"/>
      <c r="AO1619" s="55"/>
      <c r="AP1619" s="55"/>
      <c r="AQ1619" s="55"/>
      <c r="AR1619" s="55"/>
      <c r="AS1619" s="55"/>
      <c r="AT1619" s="55"/>
      <c r="AU1619" s="55"/>
      <c r="AV1619" s="55"/>
      <c r="AW1619" s="55"/>
      <c r="AX1619" s="55"/>
      <c r="AY1619" s="55"/>
      <c r="AZ1619" s="55"/>
      <c r="BA1619" s="55"/>
      <c r="BB1619" s="55"/>
      <c r="BC1619" s="55"/>
      <c r="BD1619" s="55"/>
      <c r="BE1619" s="55"/>
      <c r="BF1619" s="55"/>
      <c r="BG1619" s="55"/>
      <c r="BH1619" s="55"/>
      <c r="BI1619" s="55"/>
      <c r="BJ1619" s="55"/>
      <c r="BK1619" s="55"/>
      <c r="BL1619" s="55"/>
      <c r="BM1619" s="55"/>
      <c r="BN1619" s="55"/>
      <c r="BO1619" s="55"/>
      <c r="BP1619" s="55"/>
      <c r="BQ1619" s="55"/>
      <c r="BR1619" s="55"/>
    </row>
    <row r="1620" spans="3:70" x14ac:dyDescent="0.4">
      <c r="C1620" s="55"/>
      <c r="D1620" s="55"/>
      <c r="E1620" s="55"/>
      <c r="F1620" s="55"/>
      <c r="G1620" s="55"/>
      <c r="H1620" s="55"/>
      <c r="I1620" s="55"/>
      <c r="J1620" s="55"/>
      <c r="K1620" s="55"/>
      <c r="L1620" s="55"/>
      <c r="M1620" s="55"/>
      <c r="N1620" s="55"/>
      <c r="O1620" s="55"/>
      <c r="P1620" s="55"/>
      <c r="Q1620" s="55"/>
      <c r="R1620" s="55"/>
      <c r="S1620" s="55"/>
      <c r="T1620" s="55"/>
      <c r="U1620" s="55"/>
      <c r="V1620" s="55"/>
      <c r="W1620" s="55"/>
      <c r="X1620" s="55"/>
      <c r="Y1620" s="55"/>
      <c r="Z1620" s="55"/>
      <c r="AA1620" s="55"/>
      <c r="AB1620" s="55"/>
      <c r="AC1620" s="55"/>
      <c r="AD1620" s="55"/>
      <c r="AE1620" s="55"/>
      <c r="AF1620" s="55"/>
      <c r="AG1620" s="55"/>
      <c r="AH1620" s="55"/>
      <c r="AI1620" s="55"/>
      <c r="AJ1620" s="55"/>
      <c r="AK1620" s="55"/>
      <c r="AL1620" s="55"/>
      <c r="AM1620" s="55"/>
      <c r="AN1620" s="55"/>
      <c r="AO1620" s="55"/>
      <c r="AP1620" s="55"/>
      <c r="AQ1620" s="55"/>
      <c r="AR1620" s="55"/>
      <c r="AS1620" s="55"/>
      <c r="AT1620" s="55"/>
      <c r="AU1620" s="55"/>
      <c r="AV1620" s="55"/>
      <c r="AW1620" s="55"/>
      <c r="AX1620" s="55"/>
      <c r="AY1620" s="55"/>
      <c r="AZ1620" s="55"/>
      <c r="BA1620" s="55"/>
      <c r="BB1620" s="55"/>
      <c r="BC1620" s="55"/>
      <c r="BD1620" s="55"/>
      <c r="BE1620" s="55"/>
      <c r="BF1620" s="55"/>
      <c r="BG1620" s="55"/>
      <c r="BH1620" s="55"/>
      <c r="BI1620" s="55"/>
      <c r="BJ1620" s="55"/>
      <c r="BK1620" s="55"/>
      <c r="BL1620" s="55"/>
      <c r="BM1620" s="55"/>
      <c r="BN1620" s="55"/>
      <c r="BO1620" s="55"/>
      <c r="BP1620" s="55"/>
      <c r="BQ1620" s="55"/>
      <c r="BR1620" s="55"/>
    </row>
    <row r="1621" spans="3:70" x14ac:dyDescent="0.4">
      <c r="C1621" s="55"/>
      <c r="D1621" s="55"/>
      <c r="E1621" s="55"/>
      <c r="F1621" s="55"/>
      <c r="G1621" s="55"/>
      <c r="H1621" s="55"/>
      <c r="I1621" s="55"/>
      <c r="J1621" s="55"/>
      <c r="K1621" s="55"/>
      <c r="L1621" s="55"/>
      <c r="M1621" s="55"/>
      <c r="N1621" s="55"/>
      <c r="O1621" s="55"/>
      <c r="P1621" s="55"/>
      <c r="Q1621" s="55"/>
      <c r="R1621" s="55"/>
      <c r="S1621" s="55"/>
      <c r="T1621" s="55"/>
      <c r="U1621" s="55"/>
      <c r="V1621" s="55"/>
      <c r="W1621" s="55"/>
      <c r="X1621" s="55"/>
      <c r="Y1621" s="55"/>
      <c r="Z1621" s="55"/>
      <c r="AA1621" s="55"/>
      <c r="AB1621" s="55"/>
      <c r="AC1621" s="55"/>
      <c r="AD1621" s="55"/>
      <c r="AE1621" s="55"/>
      <c r="AF1621" s="55"/>
      <c r="AG1621" s="55"/>
      <c r="AH1621" s="55"/>
      <c r="AI1621" s="55"/>
      <c r="AJ1621" s="55"/>
      <c r="AK1621" s="55"/>
      <c r="AL1621" s="55"/>
      <c r="AM1621" s="55"/>
      <c r="AN1621" s="55"/>
      <c r="AO1621" s="55"/>
      <c r="AP1621" s="55"/>
      <c r="AQ1621" s="55"/>
      <c r="AR1621" s="55"/>
      <c r="AS1621" s="55"/>
      <c r="AT1621" s="55"/>
      <c r="AU1621" s="55"/>
      <c r="AV1621" s="55"/>
      <c r="AW1621" s="55"/>
      <c r="AX1621" s="55"/>
      <c r="AY1621" s="55"/>
      <c r="AZ1621" s="55"/>
      <c r="BA1621" s="55"/>
      <c r="BB1621" s="55"/>
      <c r="BC1621" s="55"/>
      <c r="BD1621" s="55"/>
      <c r="BE1621" s="55"/>
      <c r="BF1621" s="55"/>
      <c r="BG1621" s="55"/>
      <c r="BH1621" s="55"/>
      <c r="BI1621" s="55"/>
      <c r="BJ1621" s="55"/>
      <c r="BK1621" s="55"/>
      <c r="BL1621" s="55"/>
      <c r="BM1621" s="55"/>
      <c r="BN1621" s="55"/>
      <c r="BO1621" s="55"/>
      <c r="BP1621" s="55"/>
      <c r="BQ1621" s="55"/>
      <c r="BR1621" s="55"/>
    </row>
    <row r="1622" spans="3:70" x14ac:dyDescent="0.4">
      <c r="C1622" s="55"/>
      <c r="D1622" s="55"/>
      <c r="E1622" s="55"/>
      <c r="F1622" s="55"/>
      <c r="G1622" s="55"/>
      <c r="H1622" s="55"/>
      <c r="I1622" s="55"/>
      <c r="J1622" s="55"/>
      <c r="K1622" s="55"/>
      <c r="L1622" s="55"/>
      <c r="M1622" s="55"/>
      <c r="N1622" s="55"/>
      <c r="O1622" s="55"/>
      <c r="P1622" s="55"/>
      <c r="Q1622" s="55"/>
      <c r="R1622" s="55"/>
      <c r="S1622" s="55"/>
      <c r="T1622" s="55"/>
      <c r="U1622" s="55"/>
      <c r="V1622" s="55"/>
      <c r="W1622" s="55"/>
      <c r="X1622" s="55"/>
      <c r="Y1622" s="55"/>
      <c r="Z1622" s="55"/>
      <c r="AA1622" s="55"/>
      <c r="AB1622" s="55"/>
      <c r="AC1622" s="55"/>
      <c r="AD1622" s="55"/>
      <c r="AE1622" s="55"/>
      <c r="AF1622" s="55"/>
      <c r="AG1622" s="55"/>
      <c r="AH1622" s="55"/>
      <c r="AI1622" s="55"/>
      <c r="AJ1622" s="55"/>
      <c r="AK1622" s="55"/>
      <c r="AL1622" s="55"/>
      <c r="AM1622" s="55"/>
      <c r="AN1622" s="55"/>
      <c r="AO1622" s="55"/>
      <c r="AP1622" s="55"/>
      <c r="AQ1622" s="55"/>
      <c r="AR1622" s="55"/>
      <c r="AS1622" s="55"/>
      <c r="AT1622" s="55"/>
      <c r="AU1622" s="55"/>
      <c r="AV1622" s="55"/>
      <c r="AW1622" s="55"/>
      <c r="AX1622" s="55"/>
      <c r="AY1622" s="55"/>
      <c r="AZ1622" s="55"/>
      <c r="BA1622" s="55"/>
      <c r="BB1622" s="55"/>
      <c r="BC1622" s="55"/>
      <c r="BD1622" s="55"/>
      <c r="BE1622" s="55"/>
      <c r="BF1622" s="55"/>
      <c r="BG1622" s="55"/>
      <c r="BH1622" s="55"/>
      <c r="BI1622" s="55"/>
      <c r="BJ1622" s="55"/>
      <c r="BK1622" s="55"/>
      <c r="BL1622" s="55"/>
      <c r="BM1622" s="55"/>
      <c r="BN1622" s="55"/>
      <c r="BO1622" s="55"/>
      <c r="BP1622" s="55"/>
      <c r="BQ1622" s="55"/>
      <c r="BR1622" s="55"/>
    </row>
    <row r="1623" spans="3:70" x14ac:dyDescent="0.4">
      <c r="C1623" s="55"/>
      <c r="D1623" s="55"/>
      <c r="E1623" s="55"/>
      <c r="F1623" s="55"/>
      <c r="G1623" s="55"/>
      <c r="H1623" s="55"/>
      <c r="I1623" s="55"/>
      <c r="J1623" s="55"/>
      <c r="K1623" s="55"/>
      <c r="L1623" s="55"/>
      <c r="M1623" s="55"/>
      <c r="N1623" s="55"/>
      <c r="O1623" s="55"/>
      <c r="P1623" s="55"/>
      <c r="Q1623" s="55"/>
      <c r="R1623" s="55"/>
      <c r="S1623" s="55"/>
      <c r="T1623" s="55"/>
      <c r="U1623" s="55"/>
      <c r="V1623" s="55"/>
      <c r="W1623" s="55"/>
      <c r="X1623" s="55"/>
      <c r="Y1623" s="55"/>
      <c r="Z1623" s="55"/>
      <c r="AA1623" s="55"/>
      <c r="AB1623" s="55"/>
      <c r="AC1623" s="55"/>
      <c r="AD1623" s="55"/>
      <c r="AE1623" s="55"/>
      <c r="AF1623" s="55"/>
      <c r="AG1623" s="55"/>
      <c r="AH1623" s="55"/>
      <c r="AI1623" s="55"/>
      <c r="AJ1623" s="55"/>
      <c r="AK1623" s="55"/>
      <c r="AL1623" s="55"/>
      <c r="AM1623" s="55"/>
      <c r="AN1623" s="55"/>
      <c r="AO1623" s="55"/>
      <c r="AP1623" s="55"/>
      <c r="AQ1623" s="55"/>
      <c r="AR1623" s="55"/>
      <c r="AS1623" s="55"/>
      <c r="AT1623" s="55"/>
      <c r="AU1623" s="55"/>
      <c r="AV1623" s="55"/>
      <c r="AW1623" s="55"/>
      <c r="AX1623" s="55"/>
      <c r="AY1623" s="55"/>
      <c r="AZ1623" s="55"/>
      <c r="BA1623" s="55"/>
      <c r="BB1623" s="55"/>
      <c r="BC1623" s="55"/>
      <c r="BD1623" s="55"/>
      <c r="BE1623" s="55"/>
      <c r="BF1623" s="55"/>
      <c r="BG1623" s="55"/>
      <c r="BH1623" s="55"/>
      <c r="BI1623" s="55"/>
      <c r="BJ1623" s="55"/>
      <c r="BK1623" s="55"/>
      <c r="BL1623" s="55"/>
      <c r="BM1623" s="55"/>
      <c r="BN1623" s="55"/>
      <c r="BO1623" s="55"/>
      <c r="BP1623" s="55"/>
      <c r="BQ1623" s="55"/>
      <c r="BR1623" s="55"/>
    </row>
    <row r="1624" spans="3:70" x14ac:dyDescent="0.4">
      <c r="C1624" s="55"/>
      <c r="D1624" s="55"/>
      <c r="E1624" s="55"/>
      <c r="F1624" s="55"/>
      <c r="G1624" s="55"/>
      <c r="H1624" s="55"/>
      <c r="I1624" s="55"/>
      <c r="J1624" s="55"/>
      <c r="K1624" s="55"/>
      <c r="L1624" s="55"/>
      <c r="M1624" s="55"/>
      <c r="N1624" s="55"/>
      <c r="O1624" s="55"/>
      <c r="P1624" s="55"/>
      <c r="Q1624" s="55"/>
      <c r="R1624" s="55"/>
      <c r="S1624" s="55"/>
      <c r="T1624" s="55"/>
      <c r="U1624" s="55"/>
      <c r="V1624" s="55"/>
      <c r="W1624" s="55"/>
      <c r="X1624" s="55"/>
      <c r="Y1624" s="55"/>
      <c r="Z1624" s="55"/>
      <c r="AA1624" s="55"/>
      <c r="AB1624" s="55"/>
      <c r="AC1624" s="55"/>
      <c r="AD1624" s="55"/>
      <c r="AE1624" s="55"/>
      <c r="AF1624" s="55"/>
      <c r="AG1624" s="55"/>
      <c r="AH1624" s="55"/>
      <c r="AI1624" s="55"/>
      <c r="AJ1624" s="55"/>
      <c r="AK1624" s="55"/>
      <c r="AL1624" s="55"/>
      <c r="AM1624" s="55"/>
      <c r="AN1624" s="55"/>
      <c r="AO1624" s="55"/>
      <c r="AP1624" s="55"/>
      <c r="AQ1624" s="55"/>
      <c r="AR1624" s="55"/>
      <c r="AS1624" s="55"/>
      <c r="AT1624" s="55"/>
      <c r="AU1624" s="55"/>
      <c r="AV1624" s="55"/>
      <c r="AW1624" s="55"/>
      <c r="AX1624" s="55"/>
      <c r="AY1624" s="55"/>
      <c r="AZ1624" s="55"/>
      <c r="BA1624" s="55"/>
      <c r="BB1624" s="55"/>
      <c r="BC1624" s="55"/>
      <c r="BD1624" s="55"/>
      <c r="BE1624" s="55"/>
      <c r="BF1624" s="55"/>
      <c r="BG1624" s="55"/>
      <c r="BH1624" s="55"/>
      <c r="BI1624" s="55"/>
      <c r="BJ1624" s="55"/>
      <c r="BK1624" s="55"/>
      <c r="BL1624" s="55"/>
      <c r="BM1624" s="55"/>
      <c r="BN1624" s="55"/>
      <c r="BO1624" s="55"/>
      <c r="BP1624" s="55"/>
      <c r="BQ1624" s="55"/>
      <c r="BR1624" s="55"/>
    </row>
    <row r="1625" spans="3:70" x14ac:dyDescent="0.4">
      <c r="C1625" s="55"/>
      <c r="D1625" s="55"/>
      <c r="E1625" s="55"/>
      <c r="F1625" s="55"/>
      <c r="G1625" s="55"/>
      <c r="H1625" s="55"/>
      <c r="I1625" s="55"/>
      <c r="J1625" s="55"/>
      <c r="K1625" s="55"/>
      <c r="L1625" s="55"/>
      <c r="M1625" s="55"/>
      <c r="N1625" s="55"/>
      <c r="O1625" s="55"/>
      <c r="P1625" s="55"/>
      <c r="Q1625" s="55"/>
      <c r="R1625" s="55"/>
      <c r="S1625" s="55"/>
      <c r="T1625" s="55"/>
      <c r="U1625" s="55"/>
      <c r="V1625" s="55"/>
      <c r="W1625" s="55"/>
      <c r="X1625" s="55"/>
      <c r="Y1625" s="55"/>
      <c r="Z1625" s="55"/>
      <c r="AA1625" s="55"/>
      <c r="AB1625" s="55"/>
      <c r="AC1625" s="55"/>
      <c r="AD1625" s="55"/>
      <c r="AE1625" s="55"/>
      <c r="AF1625" s="55"/>
      <c r="AG1625" s="55"/>
      <c r="AH1625" s="55"/>
      <c r="AI1625" s="55"/>
      <c r="AJ1625" s="55"/>
      <c r="AK1625" s="55"/>
      <c r="AL1625" s="55"/>
      <c r="AM1625" s="55"/>
      <c r="AN1625" s="55"/>
      <c r="AO1625" s="55"/>
      <c r="AP1625" s="55"/>
      <c r="AQ1625" s="55"/>
      <c r="AR1625" s="55"/>
      <c r="AS1625" s="55"/>
      <c r="AT1625" s="55"/>
      <c r="AU1625" s="55"/>
      <c r="AV1625" s="55"/>
      <c r="AW1625" s="55"/>
      <c r="AX1625" s="55"/>
      <c r="AY1625" s="55"/>
      <c r="AZ1625" s="55"/>
      <c r="BA1625" s="55"/>
      <c r="BB1625" s="55"/>
      <c r="BC1625" s="55"/>
      <c r="BD1625" s="55"/>
      <c r="BE1625" s="55"/>
      <c r="BF1625" s="55"/>
      <c r="BG1625" s="55"/>
      <c r="BH1625" s="55"/>
      <c r="BI1625" s="55"/>
      <c r="BJ1625" s="55"/>
      <c r="BK1625" s="55"/>
      <c r="BL1625" s="55"/>
      <c r="BM1625" s="55"/>
      <c r="BN1625" s="55"/>
      <c r="BO1625" s="55"/>
      <c r="BP1625" s="55"/>
      <c r="BQ1625" s="55"/>
      <c r="BR1625" s="55"/>
    </row>
    <row r="1626" spans="3:70" x14ac:dyDescent="0.4">
      <c r="C1626" s="55"/>
      <c r="D1626" s="55"/>
      <c r="E1626" s="55"/>
      <c r="F1626" s="55"/>
      <c r="G1626" s="55"/>
      <c r="H1626" s="55"/>
      <c r="I1626" s="55"/>
      <c r="J1626" s="55"/>
      <c r="K1626" s="55"/>
      <c r="L1626" s="55"/>
      <c r="M1626" s="55"/>
      <c r="N1626" s="55"/>
      <c r="O1626" s="55"/>
      <c r="P1626" s="55"/>
      <c r="Q1626" s="55"/>
      <c r="R1626" s="55"/>
      <c r="S1626" s="55"/>
      <c r="T1626" s="55"/>
      <c r="U1626" s="55"/>
      <c r="V1626" s="55"/>
      <c r="W1626" s="55"/>
      <c r="X1626" s="55"/>
      <c r="Y1626" s="55"/>
      <c r="Z1626" s="55"/>
      <c r="AA1626" s="55"/>
      <c r="AB1626" s="55"/>
      <c r="AC1626" s="55"/>
      <c r="AD1626" s="55"/>
      <c r="AE1626" s="55"/>
      <c r="AF1626" s="55"/>
      <c r="AG1626" s="55"/>
      <c r="AH1626" s="55"/>
      <c r="AI1626" s="55"/>
      <c r="AJ1626" s="55"/>
      <c r="AK1626" s="55"/>
      <c r="AL1626" s="55"/>
      <c r="AM1626" s="55"/>
      <c r="AN1626" s="55"/>
      <c r="AO1626" s="55"/>
      <c r="AP1626" s="55"/>
      <c r="AQ1626" s="55"/>
      <c r="AR1626" s="55"/>
      <c r="AS1626" s="55"/>
      <c r="AT1626" s="55"/>
      <c r="AU1626" s="55"/>
      <c r="AV1626" s="55"/>
      <c r="AW1626" s="55"/>
      <c r="AX1626" s="55"/>
      <c r="AY1626" s="55"/>
      <c r="AZ1626" s="55"/>
      <c r="BA1626" s="55"/>
      <c r="BB1626" s="55"/>
      <c r="BC1626" s="55"/>
      <c r="BD1626" s="55"/>
      <c r="BE1626" s="55"/>
      <c r="BF1626" s="55"/>
      <c r="BG1626" s="55"/>
      <c r="BH1626" s="55"/>
      <c r="BI1626" s="55"/>
      <c r="BJ1626" s="55"/>
      <c r="BK1626" s="55"/>
      <c r="BL1626" s="55"/>
      <c r="BM1626" s="55"/>
      <c r="BN1626" s="55"/>
      <c r="BO1626" s="55"/>
      <c r="BP1626" s="55"/>
      <c r="BQ1626" s="55"/>
      <c r="BR1626" s="55"/>
    </row>
    <row r="1627" spans="3:70" x14ac:dyDescent="0.4">
      <c r="C1627" s="55"/>
      <c r="D1627" s="55"/>
      <c r="E1627" s="55"/>
      <c r="F1627" s="55"/>
      <c r="G1627" s="55"/>
      <c r="H1627" s="55"/>
      <c r="I1627" s="55"/>
      <c r="J1627" s="55"/>
      <c r="K1627" s="55"/>
      <c r="L1627" s="55"/>
      <c r="M1627" s="55"/>
      <c r="N1627" s="55"/>
      <c r="O1627" s="55"/>
      <c r="P1627" s="55"/>
      <c r="Q1627" s="55"/>
      <c r="R1627" s="55"/>
      <c r="S1627" s="55"/>
      <c r="T1627" s="55"/>
      <c r="U1627" s="55"/>
      <c r="V1627" s="55"/>
      <c r="W1627" s="55"/>
      <c r="X1627" s="55"/>
      <c r="Y1627" s="55"/>
      <c r="Z1627" s="55"/>
      <c r="AA1627" s="55"/>
      <c r="AB1627" s="55"/>
      <c r="AC1627" s="55"/>
      <c r="AD1627" s="55"/>
      <c r="AE1627" s="55"/>
      <c r="AF1627" s="55"/>
      <c r="AG1627" s="55"/>
      <c r="AH1627" s="55"/>
      <c r="AI1627" s="55"/>
      <c r="AJ1627" s="55"/>
      <c r="AK1627" s="55"/>
      <c r="AL1627" s="55"/>
      <c r="AM1627" s="55"/>
      <c r="AN1627" s="55"/>
      <c r="AO1627" s="55"/>
      <c r="AP1627" s="55"/>
      <c r="AQ1627" s="55"/>
      <c r="AR1627" s="55"/>
      <c r="AS1627" s="55"/>
      <c r="AT1627" s="55"/>
      <c r="AU1627" s="55"/>
      <c r="AV1627" s="55"/>
      <c r="AW1627" s="55"/>
      <c r="AX1627" s="55"/>
      <c r="AY1627" s="55"/>
      <c r="AZ1627" s="55"/>
      <c r="BA1627" s="55"/>
      <c r="BB1627" s="55"/>
      <c r="BC1627" s="55"/>
      <c r="BD1627" s="55"/>
      <c r="BE1627" s="55"/>
      <c r="BF1627" s="55"/>
      <c r="BG1627" s="55"/>
      <c r="BH1627" s="55"/>
      <c r="BI1627" s="55"/>
      <c r="BJ1627" s="55"/>
      <c r="BK1627" s="55"/>
      <c r="BL1627" s="55"/>
      <c r="BM1627" s="55"/>
      <c r="BN1627" s="55"/>
      <c r="BO1627" s="55"/>
      <c r="BP1627" s="55"/>
      <c r="BQ1627" s="55"/>
      <c r="BR1627" s="55"/>
    </row>
    <row r="1628" spans="3:70" x14ac:dyDescent="0.4">
      <c r="C1628" s="55"/>
      <c r="D1628" s="55"/>
      <c r="E1628" s="55"/>
      <c r="F1628" s="55"/>
      <c r="G1628" s="55"/>
      <c r="H1628" s="55"/>
      <c r="I1628" s="55"/>
      <c r="J1628" s="55"/>
      <c r="K1628" s="55"/>
      <c r="L1628" s="55"/>
      <c r="M1628" s="55"/>
      <c r="N1628" s="55"/>
      <c r="O1628" s="55"/>
      <c r="P1628" s="55"/>
      <c r="Q1628" s="55"/>
      <c r="R1628" s="55"/>
      <c r="S1628" s="55"/>
      <c r="T1628" s="55"/>
      <c r="U1628" s="55"/>
      <c r="V1628" s="55"/>
      <c r="W1628" s="55"/>
      <c r="X1628" s="55"/>
      <c r="Y1628" s="55"/>
      <c r="Z1628" s="55"/>
      <c r="AA1628" s="55"/>
      <c r="AB1628" s="55"/>
      <c r="AC1628" s="55"/>
      <c r="AD1628" s="55"/>
      <c r="AE1628" s="55"/>
      <c r="AF1628" s="55"/>
      <c r="AG1628" s="55"/>
      <c r="AH1628" s="55"/>
      <c r="AI1628" s="55"/>
      <c r="AJ1628" s="55"/>
      <c r="AK1628" s="55"/>
      <c r="AL1628" s="55"/>
      <c r="AM1628" s="55"/>
      <c r="AN1628" s="55"/>
      <c r="AO1628" s="55"/>
      <c r="AP1628" s="55"/>
      <c r="AQ1628" s="55"/>
      <c r="AR1628" s="55"/>
      <c r="AS1628" s="55"/>
      <c r="AT1628" s="55"/>
      <c r="AU1628" s="55"/>
      <c r="AV1628" s="55"/>
      <c r="AW1628" s="55"/>
      <c r="AX1628" s="55"/>
      <c r="AY1628" s="55"/>
      <c r="AZ1628" s="55"/>
      <c r="BA1628" s="55"/>
      <c r="BB1628" s="55"/>
      <c r="BC1628" s="55"/>
      <c r="BD1628" s="55"/>
      <c r="BE1628" s="55"/>
      <c r="BF1628" s="55"/>
      <c r="BG1628" s="55"/>
      <c r="BH1628" s="55"/>
      <c r="BI1628" s="55"/>
      <c r="BJ1628" s="55"/>
      <c r="BK1628" s="55"/>
      <c r="BL1628" s="55"/>
      <c r="BM1628" s="55"/>
      <c r="BN1628" s="55"/>
      <c r="BO1628" s="55"/>
      <c r="BP1628" s="55"/>
      <c r="BQ1628" s="55"/>
      <c r="BR1628" s="55"/>
    </row>
    <row r="1629" spans="3:70" x14ac:dyDescent="0.4">
      <c r="C1629" s="55"/>
      <c r="D1629" s="55"/>
      <c r="E1629" s="55"/>
      <c r="F1629" s="55"/>
      <c r="G1629" s="55"/>
      <c r="H1629" s="55"/>
      <c r="I1629" s="55"/>
      <c r="J1629" s="55"/>
      <c r="K1629" s="55"/>
      <c r="L1629" s="55"/>
      <c r="M1629" s="55"/>
      <c r="N1629" s="55"/>
      <c r="O1629" s="55"/>
      <c r="P1629" s="55"/>
      <c r="Q1629" s="55"/>
      <c r="R1629" s="55"/>
      <c r="S1629" s="55"/>
      <c r="T1629" s="55"/>
      <c r="U1629" s="55"/>
      <c r="V1629" s="55"/>
      <c r="W1629" s="55"/>
      <c r="X1629" s="55"/>
      <c r="Y1629" s="55"/>
      <c r="Z1629" s="55"/>
      <c r="AA1629" s="55"/>
      <c r="AB1629" s="55"/>
      <c r="AC1629" s="55"/>
      <c r="AD1629" s="55"/>
      <c r="AE1629" s="55"/>
      <c r="AF1629" s="55"/>
      <c r="AG1629" s="55"/>
      <c r="AH1629" s="55"/>
      <c r="AI1629" s="55"/>
      <c r="AJ1629" s="55"/>
      <c r="AK1629" s="55"/>
      <c r="AL1629" s="55"/>
      <c r="AM1629" s="55"/>
      <c r="AN1629" s="55"/>
      <c r="AO1629" s="55"/>
      <c r="AP1629" s="55"/>
      <c r="AQ1629" s="55"/>
      <c r="AR1629" s="55"/>
      <c r="AS1629" s="55"/>
      <c r="AT1629" s="55"/>
      <c r="AU1629" s="55"/>
      <c r="AV1629" s="55"/>
      <c r="AW1629" s="55"/>
      <c r="AX1629" s="55"/>
      <c r="AY1629" s="55"/>
      <c r="AZ1629" s="55"/>
      <c r="BA1629" s="55"/>
      <c r="BB1629" s="55"/>
      <c r="BC1629" s="55"/>
      <c r="BD1629" s="55"/>
      <c r="BE1629" s="55"/>
      <c r="BF1629" s="55"/>
      <c r="BG1629" s="55"/>
      <c r="BH1629" s="55"/>
      <c r="BI1629" s="55"/>
      <c r="BJ1629" s="55"/>
      <c r="BK1629" s="55"/>
      <c r="BL1629" s="55"/>
      <c r="BM1629" s="55"/>
      <c r="BN1629" s="55"/>
      <c r="BO1629" s="55"/>
      <c r="BP1629" s="55"/>
      <c r="BQ1629" s="55"/>
      <c r="BR1629" s="55"/>
    </row>
    <row r="1630" spans="3:70" x14ac:dyDescent="0.4">
      <c r="C1630" s="55"/>
      <c r="D1630" s="55"/>
      <c r="E1630" s="55"/>
      <c r="F1630" s="55"/>
      <c r="G1630" s="55"/>
      <c r="H1630" s="55"/>
      <c r="I1630" s="55"/>
      <c r="J1630" s="55"/>
      <c r="K1630" s="55"/>
      <c r="L1630" s="55"/>
      <c r="M1630" s="55"/>
      <c r="N1630" s="55"/>
      <c r="O1630" s="55"/>
      <c r="P1630" s="55"/>
      <c r="Q1630" s="55"/>
      <c r="R1630" s="55"/>
      <c r="S1630" s="55"/>
      <c r="T1630" s="55"/>
      <c r="U1630" s="55"/>
      <c r="V1630" s="55"/>
      <c r="W1630" s="55"/>
      <c r="X1630" s="55"/>
      <c r="Y1630" s="55"/>
      <c r="Z1630" s="55"/>
      <c r="AA1630" s="55"/>
      <c r="AB1630" s="55"/>
      <c r="AC1630" s="55"/>
      <c r="AD1630" s="55"/>
      <c r="AE1630" s="55"/>
      <c r="AF1630" s="55"/>
      <c r="AG1630" s="55"/>
      <c r="AH1630" s="55"/>
      <c r="AI1630" s="55"/>
      <c r="AJ1630" s="55"/>
      <c r="AK1630" s="55"/>
      <c r="AL1630" s="55"/>
      <c r="AM1630" s="55"/>
      <c r="AN1630" s="55"/>
      <c r="AO1630" s="55"/>
      <c r="AP1630" s="55"/>
      <c r="AQ1630" s="55"/>
      <c r="AR1630" s="55"/>
      <c r="AS1630" s="55"/>
      <c r="AT1630" s="55"/>
      <c r="AU1630" s="55"/>
      <c r="AV1630" s="55"/>
      <c r="AW1630" s="55"/>
      <c r="AX1630" s="55"/>
      <c r="AY1630" s="55"/>
      <c r="AZ1630" s="55"/>
      <c r="BA1630" s="55"/>
      <c r="BB1630" s="55"/>
      <c r="BC1630" s="55"/>
      <c r="BD1630" s="55"/>
      <c r="BE1630" s="55"/>
      <c r="BF1630" s="55"/>
      <c r="BG1630" s="55"/>
      <c r="BH1630" s="55"/>
      <c r="BI1630" s="55"/>
      <c r="BJ1630" s="55"/>
      <c r="BK1630" s="55"/>
      <c r="BL1630" s="55"/>
      <c r="BM1630" s="55"/>
      <c r="BN1630" s="55"/>
      <c r="BO1630" s="55"/>
      <c r="BP1630" s="55"/>
      <c r="BQ1630" s="55"/>
      <c r="BR1630" s="55"/>
    </row>
    <row r="1631" spans="3:70" x14ac:dyDescent="0.4">
      <c r="C1631" s="55"/>
      <c r="D1631" s="55"/>
      <c r="E1631" s="55"/>
      <c r="F1631" s="55"/>
      <c r="G1631" s="55"/>
      <c r="H1631" s="55"/>
      <c r="I1631" s="55"/>
      <c r="J1631" s="55"/>
      <c r="K1631" s="55"/>
      <c r="L1631" s="55"/>
      <c r="M1631" s="55"/>
      <c r="N1631" s="55"/>
      <c r="O1631" s="55"/>
      <c r="P1631" s="55"/>
      <c r="Q1631" s="55"/>
      <c r="R1631" s="55"/>
      <c r="S1631" s="55"/>
      <c r="T1631" s="55"/>
      <c r="U1631" s="55"/>
      <c r="V1631" s="55"/>
      <c r="W1631" s="55"/>
      <c r="X1631" s="55"/>
      <c r="Y1631" s="55"/>
      <c r="Z1631" s="55"/>
      <c r="AA1631" s="55"/>
      <c r="AB1631" s="55"/>
      <c r="AC1631" s="55"/>
      <c r="AD1631" s="55"/>
      <c r="AE1631" s="55"/>
      <c r="AF1631" s="55"/>
      <c r="AG1631" s="55"/>
      <c r="AH1631" s="55"/>
      <c r="AI1631" s="55"/>
      <c r="AJ1631" s="55"/>
      <c r="AK1631" s="55"/>
      <c r="AL1631" s="55"/>
      <c r="AM1631" s="55"/>
      <c r="AN1631" s="55"/>
      <c r="AO1631" s="55"/>
      <c r="AP1631" s="55"/>
      <c r="AQ1631" s="55"/>
      <c r="AR1631" s="55"/>
      <c r="AS1631" s="55"/>
      <c r="AT1631" s="55"/>
      <c r="AU1631" s="55"/>
      <c r="AV1631" s="55"/>
      <c r="AW1631" s="55"/>
      <c r="AX1631" s="55"/>
      <c r="AY1631" s="55"/>
      <c r="AZ1631" s="55"/>
      <c r="BA1631" s="55"/>
      <c r="BB1631" s="55"/>
      <c r="BC1631" s="55"/>
      <c r="BD1631" s="55"/>
      <c r="BE1631" s="55"/>
      <c r="BF1631" s="55"/>
      <c r="BG1631" s="55"/>
      <c r="BH1631" s="55"/>
      <c r="BI1631" s="55"/>
      <c r="BJ1631" s="55"/>
      <c r="BK1631" s="55"/>
      <c r="BL1631" s="55"/>
      <c r="BM1631" s="55"/>
      <c r="BN1631" s="55"/>
      <c r="BO1631" s="55"/>
      <c r="BP1631" s="55"/>
      <c r="BQ1631" s="55"/>
      <c r="BR1631" s="55"/>
    </row>
    <row r="1632" spans="3:70" x14ac:dyDescent="0.4">
      <c r="C1632" s="55"/>
      <c r="D1632" s="55"/>
      <c r="E1632" s="55"/>
      <c r="F1632" s="55"/>
      <c r="G1632" s="55"/>
      <c r="H1632" s="55"/>
      <c r="I1632" s="55"/>
      <c r="J1632" s="55"/>
      <c r="K1632" s="55"/>
      <c r="L1632" s="55"/>
      <c r="M1632" s="55"/>
      <c r="N1632" s="55"/>
      <c r="O1632" s="55"/>
      <c r="P1632" s="55"/>
      <c r="Q1632" s="55"/>
      <c r="R1632" s="55"/>
      <c r="S1632" s="55"/>
      <c r="T1632" s="55"/>
      <c r="U1632" s="55"/>
      <c r="V1632" s="55"/>
      <c r="W1632" s="55"/>
      <c r="X1632" s="55"/>
      <c r="Y1632" s="55"/>
      <c r="Z1632" s="55"/>
      <c r="AA1632" s="55"/>
      <c r="AB1632" s="55"/>
      <c r="AC1632" s="55"/>
      <c r="AD1632" s="55"/>
      <c r="AE1632" s="55"/>
      <c r="AF1632" s="55"/>
      <c r="AG1632" s="55"/>
      <c r="AH1632" s="55"/>
      <c r="AI1632" s="55"/>
      <c r="AJ1632" s="55"/>
      <c r="AK1632" s="55"/>
      <c r="AL1632" s="55"/>
      <c r="AM1632" s="55"/>
      <c r="AN1632" s="55"/>
      <c r="AO1632" s="55"/>
      <c r="AP1632" s="55"/>
      <c r="AQ1632" s="55"/>
      <c r="AR1632" s="55"/>
      <c r="AS1632" s="55"/>
      <c r="AT1632" s="55"/>
      <c r="AU1632" s="55"/>
      <c r="AV1632" s="55"/>
      <c r="AW1632" s="55"/>
      <c r="AX1632" s="55"/>
      <c r="AY1632" s="55"/>
      <c r="AZ1632" s="55"/>
      <c r="BA1632" s="55"/>
      <c r="BB1632" s="55"/>
      <c r="BC1632" s="55"/>
      <c r="BD1632" s="55"/>
      <c r="BE1632" s="55"/>
      <c r="BF1632" s="55"/>
      <c r="BG1632" s="55"/>
      <c r="BH1632" s="55"/>
      <c r="BI1632" s="55"/>
      <c r="BJ1632" s="55"/>
      <c r="BK1632" s="55"/>
      <c r="BL1632" s="55"/>
      <c r="BM1632" s="55"/>
      <c r="BN1632" s="55"/>
      <c r="BO1632" s="55"/>
      <c r="BP1632" s="55"/>
      <c r="BQ1632" s="55"/>
      <c r="BR1632" s="55"/>
    </row>
    <row r="1633" spans="3:70" x14ac:dyDescent="0.4">
      <c r="C1633" s="55"/>
      <c r="D1633" s="55"/>
      <c r="E1633" s="55"/>
      <c r="F1633" s="55"/>
      <c r="G1633" s="55"/>
      <c r="H1633" s="55"/>
      <c r="I1633" s="55"/>
      <c r="J1633" s="55"/>
      <c r="K1633" s="55"/>
      <c r="L1633" s="55"/>
      <c r="M1633" s="55"/>
      <c r="N1633" s="55"/>
      <c r="O1633" s="55"/>
      <c r="P1633" s="55"/>
      <c r="Q1633" s="55"/>
      <c r="R1633" s="55"/>
      <c r="S1633" s="55"/>
      <c r="T1633" s="55"/>
      <c r="U1633" s="55"/>
      <c r="V1633" s="55"/>
      <c r="W1633" s="55"/>
      <c r="X1633" s="55"/>
      <c r="Y1633" s="55"/>
      <c r="Z1633" s="55"/>
      <c r="AA1633" s="55"/>
      <c r="AB1633" s="55"/>
      <c r="AC1633" s="55"/>
      <c r="AD1633" s="55"/>
      <c r="AE1633" s="55"/>
      <c r="AF1633" s="55"/>
      <c r="AG1633" s="55"/>
      <c r="AH1633" s="55"/>
      <c r="AI1633" s="55"/>
      <c r="AJ1633" s="55"/>
      <c r="AK1633" s="55"/>
      <c r="AL1633" s="55"/>
      <c r="AM1633" s="55"/>
      <c r="AN1633" s="55"/>
      <c r="AO1633" s="55"/>
      <c r="AP1633" s="55"/>
      <c r="AQ1633" s="55"/>
      <c r="AR1633" s="55"/>
      <c r="AS1633" s="55"/>
      <c r="AT1633" s="55"/>
      <c r="AU1633" s="55"/>
      <c r="AV1633" s="55"/>
      <c r="AW1633" s="55"/>
      <c r="AX1633" s="55"/>
      <c r="AY1633" s="55"/>
      <c r="AZ1633" s="55"/>
      <c r="BA1633" s="55"/>
      <c r="BB1633" s="55"/>
      <c r="BC1633" s="55"/>
      <c r="BD1633" s="55"/>
      <c r="BE1633" s="55"/>
      <c r="BF1633" s="55"/>
      <c r="BG1633" s="55"/>
      <c r="BH1633" s="55"/>
      <c r="BI1633" s="55"/>
      <c r="BJ1633" s="55"/>
      <c r="BK1633" s="55"/>
      <c r="BL1633" s="55"/>
      <c r="BM1633" s="55"/>
      <c r="BN1633" s="55"/>
      <c r="BO1633" s="55"/>
      <c r="BP1633" s="55"/>
      <c r="BQ1633" s="55"/>
      <c r="BR1633" s="55"/>
    </row>
    <row r="1634" spans="3:70" x14ac:dyDescent="0.4">
      <c r="C1634" s="55"/>
      <c r="D1634" s="55"/>
      <c r="E1634" s="55"/>
      <c r="F1634" s="55"/>
      <c r="G1634" s="55"/>
      <c r="H1634" s="55"/>
      <c r="I1634" s="55"/>
      <c r="J1634" s="55"/>
      <c r="K1634" s="55"/>
      <c r="L1634" s="55"/>
      <c r="M1634" s="55"/>
      <c r="N1634" s="55"/>
      <c r="O1634" s="55"/>
      <c r="P1634" s="55"/>
      <c r="Q1634" s="55"/>
      <c r="R1634" s="55"/>
      <c r="S1634" s="55"/>
      <c r="T1634" s="55"/>
      <c r="U1634" s="55"/>
      <c r="V1634" s="55"/>
      <c r="W1634" s="55"/>
      <c r="X1634" s="55"/>
      <c r="Y1634" s="55"/>
      <c r="Z1634" s="55"/>
      <c r="AA1634" s="55"/>
      <c r="AB1634" s="55"/>
      <c r="AC1634" s="55"/>
      <c r="AD1634" s="55"/>
      <c r="AE1634" s="55"/>
      <c r="AF1634" s="55"/>
      <c r="AG1634" s="55"/>
      <c r="AH1634" s="55"/>
      <c r="AI1634" s="55"/>
      <c r="AJ1634" s="55"/>
      <c r="AK1634" s="55"/>
      <c r="AL1634" s="55"/>
      <c r="AM1634" s="55"/>
      <c r="AN1634" s="55"/>
      <c r="AO1634" s="55"/>
      <c r="AP1634" s="55"/>
      <c r="AQ1634" s="55"/>
      <c r="AR1634" s="55"/>
      <c r="AS1634" s="55"/>
      <c r="AT1634" s="55"/>
      <c r="AU1634" s="55"/>
      <c r="AV1634" s="55"/>
      <c r="AW1634" s="55"/>
      <c r="AX1634" s="55"/>
      <c r="AY1634" s="55"/>
      <c r="AZ1634" s="55"/>
      <c r="BA1634" s="55"/>
      <c r="BB1634" s="55"/>
      <c r="BC1634" s="55"/>
      <c r="BD1634" s="55"/>
      <c r="BE1634" s="55"/>
      <c r="BF1634" s="55"/>
      <c r="BG1634" s="55"/>
      <c r="BH1634" s="55"/>
      <c r="BI1634" s="55"/>
      <c r="BJ1634" s="55"/>
      <c r="BK1634" s="55"/>
      <c r="BL1634" s="55"/>
      <c r="BM1634" s="55"/>
      <c r="BN1634" s="55"/>
      <c r="BO1634" s="55"/>
      <c r="BP1634" s="55"/>
      <c r="BQ1634" s="55"/>
      <c r="BR1634" s="55"/>
    </row>
    <row r="1635" spans="3:70" x14ac:dyDescent="0.4">
      <c r="C1635" s="55"/>
      <c r="D1635" s="55"/>
      <c r="E1635" s="55"/>
      <c r="F1635" s="55"/>
      <c r="G1635" s="55"/>
      <c r="H1635" s="55"/>
      <c r="I1635" s="55"/>
      <c r="J1635" s="55"/>
      <c r="K1635" s="55"/>
      <c r="L1635" s="55"/>
      <c r="M1635" s="55"/>
      <c r="N1635" s="55"/>
      <c r="O1635" s="55"/>
      <c r="P1635" s="55"/>
      <c r="Q1635" s="55"/>
      <c r="R1635" s="55"/>
      <c r="S1635" s="55"/>
      <c r="T1635" s="55"/>
      <c r="U1635" s="55"/>
      <c r="V1635" s="55"/>
      <c r="W1635" s="55"/>
      <c r="X1635" s="55"/>
      <c r="Y1635" s="55"/>
      <c r="Z1635" s="55"/>
      <c r="AA1635" s="55"/>
      <c r="AB1635" s="55"/>
      <c r="AC1635" s="55"/>
      <c r="AD1635" s="55"/>
      <c r="AE1635" s="55"/>
      <c r="AF1635" s="55"/>
      <c r="AG1635" s="55"/>
      <c r="AH1635" s="55"/>
      <c r="AI1635" s="55"/>
      <c r="AJ1635" s="55"/>
      <c r="AK1635" s="55"/>
      <c r="AL1635" s="55"/>
      <c r="AM1635" s="55"/>
      <c r="AN1635" s="55"/>
      <c r="AO1635" s="55"/>
      <c r="AP1635" s="55"/>
      <c r="AQ1635" s="55"/>
      <c r="AR1635" s="55"/>
      <c r="AS1635" s="55"/>
      <c r="AT1635" s="55"/>
      <c r="AU1635" s="55"/>
      <c r="AV1635" s="55"/>
      <c r="AW1635" s="55"/>
      <c r="AX1635" s="55"/>
      <c r="AY1635" s="55"/>
      <c r="AZ1635" s="55"/>
      <c r="BA1635" s="55"/>
      <c r="BB1635" s="55"/>
      <c r="BC1635" s="55"/>
      <c r="BD1635" s="55"/>
      <c r="BE1635" s="55"/>
      <c r="BF1635" s="55"/>
      <c r="BG1635" s="55"/>
      <c r="BH1635" s="55"/>
      <c r="BI1635" s="55"/>
      <c r="BJ1635" s="55"/>
      <c r="BK1635" s="55"/>
      <c r="BL1635" s="55"/>
      <c r="BM1635" s="55"/>
      <c r="BN1635" s="55"/>
      <c r="BO1635" s="55"/>
      <c r="BP1635" s="55"/>
      <c r="BQ1635" s="55"/>
      <c r="BR1635" s="55"/>
    </row>
    <row r="1636" spans="3:70" x14ac:dyDescent="0.4">
      <c r="C1636" s="55"/>
      <c r="D1636" s="55"/>
      <c r="E1636" s="55"/>
      <c r="F1636" s="55"/>
      <c r="G1636" s="55"/>
      <c r="H1636" s="55"/>
      <c r="I1636" s="55"/>
      <c r="J1636" s="55"/>
      <c r="K1636" s="55"/>
      <c r="L1636" s="55"/>
      <c r="M1636" s="55"/>
      <c r="N1636" s="55"/>
      <c r="O1636" s="55"/>
      <c r="P1636" s="55"/>
      <c r="Q1636" s="55"/>
      <c r="R1636" s="55"/>
      <c r="S1636" s="55"/>
      <c r="T1636" s="55"/>
      <c r="U1636" s="55"/>
      <c r="V1636" s="55"/>
      <c r="W1636" s="55"/>
      <c r="X1636" s="55"/>
      <c r="Y1636" s="55"/>
      <c r="Z1636" s="55"/>
      <c r="AA1636" s="55"/>
      <c r="AB1636" s="55"/>
      <c r="AC1636" s="55"/>
      <c r="AD1636" s="55"/>
      <c r="AE1636" s="55"/>
      <c r="AF1636" s="55"/>
      <c r="AG1636" s="55"/>
      <c r="AH1636" s="55"/>
      <c r="AI1636" s="55"/>
      <c r="AJ1636" s="55"/>
      <c r="AK1636" s="55"/>
      <c r="AL1636" s="55"/>
      <c r="AM1636" s="55"/>
      <c r="AN1636" s="55"/>
      <c r="AO1636" s="55"/>
      <c r="AP1636" s="55"/>
      <c r="AQ1636" s="55"/>
      <c r="AR1636" s="55"/>
      <c r="AS1636" s="55"/>
      <c r="AT1636" s="55"/>
      <c r="AU1636" s="55"/>
      <c r="AV1636" s="55"/>
      <c r="AW1636" s="55"/>
      <c r="AX1636" s="55"/>
      <c r="AY1636" s="55"/>
      <c r="AZ1636" s="55"/>
      <c r="BA1636" s="55"/>
      <c r="BB1636" s="55"/>
      <c r="BC1636" s="55"/>
      <c r="BD1636" s="55"/>
      <c r="BE1636" s="55"/>
      <c r="BF1636" s="55"/>
      <c r="BG1636" s="55"/>
      <c r="BH1636" s="55"/>
      <c r="BI1636" s="55"/>
      <c r="BJ1636" s="55"/>
      <c r="BK1636" s="55"/>
      <c r="BL1636" s="55"/>
      <c r="BM1636" s="55"/>
      <c r="BN1636" s="55"/>
      <c r="BO1636" s="55"/>
      <c r="BP1636" s="55"/>
      <c r="BQ1636" s="55"/>
      <c r="BR1636" s="55"/>
    </row>
    <row r="1637" spans="3:70" x14ac:dyDescent="0.4">
      <c r="C1637" s="55"/>
      <c r="D1637" s="55"/>
      <c r="E1637" s="55"/>
      <c r="F1637" s="55"/>
      <c r="G1637" s="55"/>
      <c r="H1637" s="55"/>
      <c r="I1637" s="55"/>
      <c r="J1637" s="55"/>
      <c r="K1637" s="55"/>
      <c r="L1637" s="55"/>
      <c r="M1637" s="55"/>
      <c r="N1637" s="55"/>
      <c r="O1637" s="55"/>
      <c r="P1637" s="55"/>
      <c r="Q1637" s="55"/>
      <c r="R1637" s="55"/>
      <c r="S1637" s="55"/>
      <c r="T1637" s="55"/>
      <c r="U1637" s="55"/>
      <c r="V1637" s="55"/>
      <c r="W1637" s="55"/>
      <c r="X1637" s="55"/>
      <c r="Y1637" s="55"/>
      <c r="Z1637" s="55"/>
      <c r="AA1637" s="55"/>
      <c r="AB1637" s="55"/>
      <c r="AC1637" s="55"/>
      <c r="AD1637" s="55"/>
      <c r="AE1637" s="55"/>
      <c r="AF1637" s="55"/>
      <c r="AG1637" s="55"/>
      <c r="AH1637" s="55"/>
      <c r="AI1637" s="55"/>
      <c r="AJ1637" s="55"/>
      <c r="AK1637" s="55"/>
      <c r="AL1637" s="55"/>
      <c r="AM1637" s="55"/>
      <c r="AN1637" s="55"/>
      <c r="AO1637" s="55"/>
      <c r="AP1637" s="55"/>
      <c r="AQ1637" s="55"/>
      <c r="AR1637" s="55"/>
      <c r="AS1637" s="55"/>
      <c r="AT1637" s="55"/>
      <c r="AU1637" s="55"/>
      <c r="AV1637" s="55"/>
      <c r="AW1637" s="55"/>
      <c r="AX1637" s="55"/>
      <c r="AY1637" s="55"/>
      <c r="AZ1637" s="55"/>
      <c r="BA1637" s="55"/>
      <c r="BB1637" s="55"/>
      <c r="BC1637" s="55"/>
      <c r="BD1637" s="55"/>
      <c r="BE1637" s="55"/>
      <c r="BF1637" s="55"/>
      <c r="BG1637" s="55"/>
      <c r="BH1637" s="55"/>
      <c r="BI1637" s="55"/>
      <c r="BJ1637" s="55"/>
      <c r="BK1637" s="55"/>
      <c r="BL1637" s="55"/>
      <c r="BM1637" s="55"/>
      <c r="BN1637" s="55"/>
      <c r="BO1637" s="55"/>
      <c r="BP1637" s="55"/>
      <c r="BQ1637" s="55"/>
      <c r="BR1637" s="55"/>
    </row>
    <row r="1638" spans="3:70" x14ac:dyDescent="0.4">
      <c r="C1638" s="55"/>
      <c r="D1638" s="55"/>
      <c r="E1638" s="55"/>
      <c r="F1638" s="55"/>
      <c r="G1638" s="55"/>
      <c r="H1638" s="55"/>
      <c r="I1638" s="55"/>
      <c r="J1638" s="55"/>
      <c r="K1638" s="55"/>
      <c r="L1638" s="55"/>
      <c r="M1638" s="55"/>
      <c r="N1638" s="55"/>
      <c r="O1638" s="55"/>
      <c r="P1638" s="55"/>
      <c r="Q1638" s="55"/>
      <c r="R1638" s="55"/>
      <c r="S1638" s="55"/>
      <c r="T1638" s="55"/>
      <c r="U1638" s="55"/>
      <c r="V1638" s="55"/>
      <c r="W1638" s="55"/>
      <c r="X1638" s="55"/>
      <c r="Y1638" s="55"/>
      <c r="Z1638" s="55"/>
      <c r="AA1638" s="55"/>
      <c r="AB1638" s="55"/>
      <c r="AC1638" s="55"/>
      <c r="AD1638" s="55"/>
      <c r="AE1638" s="55"/>
      <c r="AF1638" s="55"/>
      <c r="AG1638" s="55"/>
      <c r="AH1638" s="55"/>
      <c r="AI1638" s="55"/>
      <c r="AJ1638" s="55"/>
      <c r="AK1638" s="55"/>
      <c r="AL1638" s="55"/>
      <c r="AM1638" s="55"/>
      <c r="AN1638" s="55"/>
      <c r="AO1638" s="55"/>
      <c r="AP1638" s="55"/>
      <c r="AQ1638" s="55"/>
      <c r="AR1638" s="55"/>
      <c r="AS1638" s="55"/>
      <c r="AT1638" s="55"/>
      <c r="AU1638" s="55"/>
      <c r="AV1638" s="55"/>
      <c r="AW1638" s="55"/>
      <c r="AX1638" s="55"/>
      <c r="AY1638" s="55"/>
      <c r="AZ1638" s="55"/>
      <c r="BA1638" s="55"/>
      <c r="BB1638" s="55"/>
      <c r="BC1638" s="55"/>
      <c r="BD1638" s="55"/>
      <c r="BE1638" s="55"/>
      <c r="BF1638" s="55"/>
      <c r="BG1638" s="55"/>
      <c r="BH1638" s="55"/>
      <c r="BI1638" s="55"/>
      <c r="BJ1638" s="55"/>
      <c r="BK1638" s="55"/>
      <c r="BL1638" s="55"/>
      <c r="BM1638" s="55"/>
      <c r="BN1638" s="55"/>
      <c r="BO1638" s="55"/>
      <c r="BP1638" s="55"/>
      <c r="BQ1638" s="55"/>
      <c r="BR1638" s="55"/>
    </row>
    <row r="1639" spans="3:70" x14ac:dyDescent="0.4">
      <c r="C1639" s="55"/>
      <c r="D1639" s="55"/>
      <c r="E1639" s="55"/>
      <c r="F1639" s="55"/>
      <c r="G1639" s="55"/>
      <c r="H1639" s="55"/>
      <c r="I1639" s="55"/>
      <c r="J1639" s="55"/>
      <c r="K1639" s="55"/>
      <c r="L1639" s="55"/>
      <c r="M1639" s="55"/>
      <c r="N1639" s="55"/>
      <c r="O1639" s="55"/>
      <c r="P1639" s="55"/>
      <c r="Q1639" s="55"/>
      <c r="R1639" s="55"/>
      <c r="S1639" s="55"/>
      <c r="T1639" s="55"/>
      <c r="U1639" s="55"/>
      <c r="V1639" s="55"/>
      <c r="W1639" s="55"/>
      <c r="X1639" s="55"/>
      <c r="Y1639" s="55"/>
      <c r="Z1639" s="55"/>
      <c r="AA1639" s="55"/>
      <c r="AB1639" s="55"/>
      <c r="AC1639" s="55"/>
      <c r="AD1639" s="55"/>
      <c r="AE1639" s="55"/>
      <c r="AF1639" s="55"/>
      <c r="AG1639" s="55"/>
      <c r="AH1639" s="55"/>
      <c r="AI1639" s="55"/>
      <c r="AJ1639" s="55"/>
      <c r="AK1639" s="55"/>
      <c r="AL1639" s="55"/>
      <c r="AM1639" s="55"/>
      <c r="AN1639" s="55"/>
      <c r="AO1639" s="55"/>
      <c r="AP1639" s="55"/>
      <c r="AQ1639" s="55"/>
      <c r="AR1639" s="55"/>
      <c r="AS1639" s="55"/>
      <c r="AT1639" s="55"/>
      <c r="AU1639" s="55"/>
      <c r="AV1639" s="55"/>
      <c r="AW1639" s="55"/>
      <c r="AX1639" s="55"/>
      <c r="AY1639" s="55"/>
      <c r="AZ1639" s="55"/>
      <c r="BA1639" s="55"/>
      <c r="BB1639" s="55"/>
      <c r="BC1639" s="55"/>
      <c r="BD1639" s="55"/>
      <c r="BE1639" s="55"/>
      <c r="BF1639" s="55"/>
      <c r="BG1639" s="55"/>
      <c r="BH1639" s="55"/>
      <c r="BI1639" s="55"/>
      <c r="BJ1639" s="55"/>
      <c r="BK1639" s="55"/>
      <c r="BL1639" s="55"/>
      <c r="BM1639" s="55"/>
      <c r="BN1639" s="55"/>
      <c r="BO1639" s="55"/>
      <c r="BP1639" s="55"/>
      <c r="BQ1639" s="55"/>
      <c r="BR1639" s="55"/>
    </row>
    <row r="1640" spans="3:70" x14ac:dyDescent="0.4">
      <c r="C1640" s="55"/>
      <c r="D1640" s="55"/>
      <c r="E1640" s="55"/>
      <c r="F1640" s="55"/>
      <c r="G1640" s="55"/>
      <c r="H1640" s="55"/>
      <c r="I1640" s="55"/>
      <c r="J1640" s="55"/>
      <c r="K1640" s="55"/>
      <c r="L1640" s="55"/>
      <c r="M1640" s="55"/>
      <c r="N1640" s="55"/>
      <c r="O1640" s="55"/>
      <c r="P1640" s="55"/>
      <c r="Q1640" s="55"/>
      <c r="R1640" s="55"/>
      <c r="S1640" s="55"/>
      <c r="T1640" s="55"/>
      <c r="U1640" s="55"/>
      <c r="V1640" s="55"/>
      <c r="W1640" s="55"/>
      <c r="X1640" s="55"/>
      <c r="Y1640" s="55"/>
      <c r="Z1640" s="55"/>
      <c r="AA1640" s="55"/>
      <c r="AB1640" s="55"/>
      <c r="AC1640" s="55"/>
      <c r="AD1640" s="55"/>
      <c r="AE1640" s="55"/>
      <c r="AF1640" s="55"/>
      <c r="AG1640" s="55"/>
      <c r="AH1640" s="55"/>
      <c r="AI1640" s="55"/>
      <c r="AJ1640" s="55"/>
      <c r="AK1640" s="55"/>
      <c r="AL1640" s="55"/>
      <c r="AM1640" s="55"/>
      <c r="AN1640" s="55"/>
      <c r="AO1640" s="55"/>
      <c r="AP1640" s="55"/>
      <c r="AQ1640" s="55"/>
      <c r="AR1640" s="55"/>
      <c r="AS1640" s="55"/>
      <c r="AT1640" s="55"/>
      <c r="AU1640" s="55"/>
      <c r="AV1640" s="55"/>
      <c r="AW1640" s="55"/>
      <c r="AX1640" s="55"/>
      <c r="AY1640" s="55"/>
      <c r="AZ1640" s="55"/>
      <c r="BA1640" s="55"/>
      <c r="BB1640" s="55"/>
      <c r="BC1640" s="55"/>
      <c r="BD1640" s="55"/>
      <c r="BE1640" s="55"/>
      <c r="BF1640" s="55"/>
      <c r="BG1640" s="55"/>
      <c r="BH1640" s="55"/>
      <c r="BI1640" s="55"/>
      <c r="BJ1640" s="55"/>
      <c r="BK1640" s="55"/>
      <c r="BL1640" s="55"/>
      <c r="BM1640" s="55"/>
      <c r="BN1640" s="55"/>
      <c r="BO1640" s="55"/>
      <c r="BP1640" s="55"/>
      <c r="BQ1640" s="55"/>
      <c r="BR1640" s="55"/>
    </row>
    <row r="1641" spans="3:70" x14ac:dyDescent="0.4">
      <c r="C1641" s="55"/>
      <c r="D1641" s="55"/>
      <c r="E1641" s="55"/>
      <c r="F1641" s="55"/>
      <c r="G1641" s="55"/>
      <c r="H1641" s="55"/>
      <c r="I1641" s="55"/>
      <c r="J1641" s="55"/>
      <c r="K1641" s="55"/>
      <c r="L1641" s="55"/>
      <c r="M1641" s="55"/>
      <c r="N1641" s="55"/>
      <c r="O1641" s="55"/>
      <c r="P1641" s="55"/>
      <c r="Q1641" s="55"/>
      <c r="R1641" s="55"/>
      <c r="S1641" s="55"/>
      <c r="T1641" s="55"/>
      <c r="U1641" s="55"/>
      <c r="V1641" s="55"/>
      <c r="W1641" s="55"/>
      <c r="X1641" s="55"/>
      <c r="Y1641" s="55"/>
      <c r="Z1641" s="55"/>
      <c r="AA1641" s="55"/>
      <c r="AB1641" s="55"/>
      <c r="AC1641" s="55"/>
      <c r="AD1641" s="55"/>
      <c r="AE1641" s="55"/>
      <c r="AF1641" s="55"/>
      <c r="AG1641" s="55"/>
      <c r="AH1641" s="55"/>
      <c r="AI1641" s="55"/>
      <c r="AJ1641" s="55"/>
      <c r="AK1641" s="55"/>
      <c r="AL1641" s="55"/>
      <c r="AM1641" s="55"/>
      <c r="AN1641" s="55"/>
      <c r="AO1641" s="55"/>
      <c r="AP1641" s="55"/>
      <c r="AQ1641" s="55"/>
      <c r="AR1641" s="55"/>
      <c r="AS1641" s="55"/>
      <c r="AT1641" s="55"/>
      <c r="AU1641" s="55"/>
      <c r="AV1641" s="55"/>
      <c r="AW1641" s="55"/>
      <c r="AX1641" s="55"/>
      <c r="AY1641" s="55"/>
      <c r="AZ1641" s="55"/>
      <c r="BA1641" s="55"/>
      <c r="BB1641" s="55"/>
      <c r="BC1641" s="55"/>
      <c r="BD1641" s="55"/>
      <c r="BE1641" s="55"/>
      <c r="BF1641" s="55"/>
      <c r="BG1641" s="55"/>
      <c r="BH1641" s="55"/>
      <c r="BI1641" s="55"/>
      <c r="BJ1641" s="55"/>
      <c r="BK1641" s="55"/>
      <c r="BL1641" s="55"/>
      <c r="BM1641" s="55"/>
      <c r="BN1641" s="55"/>
      <c r="BO1641" s="55"/>
      <c r="BP1641" s="55"/>
      <c r="BQ1641" s="55"/>
      <c r="BR1641" s="55"/>
    </row>
    <row r="1642" spans="3:70" x14ac:dyDescent="0.4">
      <c r="C1642" s="55"/>
      <c r="D1642" s="55"/>
      <c r="E1642" s="55"/>
      <c r="F1642" s="55"/>
      <c r="G1642" s="55"/>
      <c r="H1642" s="55"/>
      <c r="I1642" s="55"/>
      <c r="J1642" s="55"/>
      <c r="K1642" s="55"/>
      <c r="L1642" s="55"/>
      <c r="M1642" s="55"/>
      <c r="N1642" s="55"/>
      <c r="O1642" s="55"/>
      <c r="P1642" s="55"/>
      <c r="Q1642" s="55"/>
      <c r="R1642" s="55"/>
      <c r="S1642" s="55"/>
      <c r="T1642" s="55"/>
      <c r="U1642" s="55"/>
      <c r="V1642" s="55"/>
      <c r="W1642" s="55"/>
      <c r="X1642" s="55"/>
      <c r="Y1642" s="55"/>
      <c r="Z1642" s="55"/>
      <c r="AA1642" s="55"/>
      <c r="AB1642" s="55"/>
      <c r="AC1642" s="55"/>
      <c r="AD1642" s="55"/>
      <c r="AE1642" s="55"/>
      <c r="AF1642" s="55"/>
      <c r="AG1642" s="55"/>
      <c r="AH1642" s="55"/>
      <c r="AI1642" s="55"/>
      <c r="AJ1642" s="55"/>
      <c r="AK1642" s="55"/>
      <c r="AL1642" s="55"/>
      <c r="AM1642" s="55"/>
      <c r="AN1642" s="55"/>
      <c r="AO1642" s="55"/>
      <c r="AP1642" s="55"/>
      <c r="AQ1642" s="55"/>
      <c r="AR1642" s="55"/>
      <c r="AS1642" s="55"/>
      <c r="AT1642" s="55"/>
      <c r="AU1642" s="55"/>
      <c r="AV1642" s="55"/>
      <c r="AW1642" s="55"/>
      <c r="AX1642" s="55"/>
      <c r="AY1642" s="55"/>
      <c r="AZ1642" s="55"/>
      <c r="BA1642" s="55"/>
      <c r="BB1642" s="55"/>
      <c r="BC1642" s="55"/>
      <c r="BD1642" s="55"/>
      <c r="BE1642" s="55"/>
      <c r="BF1642" s="55"/>
      <c r="BG1642" s="55"/>
      <c r="BH1642" s="55"/>
      <c r="BI1642" s="55"/>
      <c r="BJ1642" s="55"/>
      <c r="BK1642" s="55"/>
      <c r="BL1642" s="55"/>
      <c r="BM1642" s="55"/>
      <c r="BN1642" s="55"/>
      <c r="BO1642" s="55"/>
      <c r="BP1642" s="55"/>
      <c r="BQ1642" s="55"/>
      <c r="BR1642" s="55"/>
    </row>
    <row r="1643" spans="3:70" x14ac:dyDescent="0.4">
      <c r="C1643" s="55"/>
      <c r="D1643" s="55"/>
      <c r="E1643" s="55"/>
      <c r="F1643" s="55"/>
      <c r="G1643" s="55"/>
      <c r="H1643" s="55"/>
      <c r="I1643" s="55"/>
      <c r="J1643" s="55"/>
      <c r="K1643" s="55"/>
      <c r="L1643" s="55"/>
      <c r="M1643" s="55"/>
      <c r="N1643" s="55"/>
      <c r="O1643" s="55"/>
      <c r="P1643" s="55"/>
      <c r="Q1643" s="55"/>
      <c r="R1643" s="55"/>
      <c r="S1643" s="55"/>
      <c r="T1643" s="55"/>
      <c r="U1643" s="55"/>
      <c r="V1643" s="55"/>
      <c r="W1643" s="55"/>
      <c r="X1643" s="55"/>
      <c r="Y1643" s="55"/>
      <c r="Z1643" s="55"/>
      <c r="AA1643" s="55"/>
      <c r="AB1643" s="55"/>
      <c r="AC1643" s="55"/>
      <c r="AD1643" s="55"/>
      <c r="AE1643" s="55"/>
      <c r="AF1643" s="55"/>
      <c r="AG1643" s="55"/>
      <c r="AH1643" s="55"/>
      <c r="AI1643" s="55"/>
      <c r="AJ1643" s="55"/>
      <c r="AK1643" s="55"/>
      <c r="AL1643" s="55"/>
      <c r="AM1643" s="55"/>
      <c r="AN1643" s="55"/>
      <c r="AO1643" s="55"/>
      <c r="AP1643" s="55"/>
      <c r="AQ1643" s="55"/>
      <c r="AR1643" s="55"/>
      <c r="AS1643" s="55"/>
      <c r="AT1643" s="55"/>
      <c r="AU1643" s="55"/>
      <c r="AV1643" s="55"/>
      <c r="AW1643" s="55"/>
      <c r="AX1643" s="55"/>
      <c r="AY1643" s="55"/>
      <c r="AZ1643" s="55"/>
      <c r="BA1643" s="55"/>
      <c r="BB1643" s="55"/>
      <c r="BC1643" s="55"/>
      <c r="BD1643" s="55"/>
      <c r="BE1643" s="55"/>
      <c r="BF1643" s="55"/>
      <c r="BG1643" s="55"/>
      <c r="BH1643" s="55"/>
      <c r="BI1643" s="55"/>
      <c r="BJ1643" s="55"/>
      <c r="BK1643" s="55"/>
      <c r="BL1643" s="55"/>
      <c r="BM1643" s="55"/>
      <c r="BN1643" s="55"/>
      <c r="BO1643" s="55"/>
      <c r="BP1643" s="55"/>
      <c r="BQ1643" s="55"/>
      <c r="BR1643" s="55"/>
    </row>
    <row r="1644" spans="3:70" x14ac:dyDescent="0.4">
      <c r="C1644" s="55"/>
      <c r="D1644" s="55"/>
      <c r="E1644" s="55"/>
      <c r="F1644" s="55"/>
      <c r="G1644" s="55"/>
      <c r="H1644" s="55"/>
      <c r="I1644" s="55"/>
      <c r="J1644" s="55"/>
      <c r="K1644" s="55"/>
      <c r="L1644" s="55"/>
      <c r="M1644" s="55"/>
      <c r="N1644" s="55"/>
      <c r="O1644" s="55"/>
      <c r="P1644" s="55"/>
      <c r="Q1644" s="55"/>
      <c r="R1644" s="55"/>
      <c r="S1644" s="55"/>
      <c r="T1644" s="55"/>
      <c r="U1644" s="55"/>
      <c r="V1644" s="55"/>
      <c r="W1644" s="55"/>
      <c r="X1644" s="55"/>
      <c r="Y1644" s="55"/>
      <c r="Z1644" s="55"/>
      <c r="AA1644" s="55"/>
      <c r="AB1644" s="55"/>
      <c r="AC1644" s="55"/>
      <c r="AD1644" s="55"/>
      <c r="AE1644" s="55"/>
      <c r="AF1644" s="55"/>
      <c r="AG1644" s="55"/>
      <c r="AH1644" s="55"/>
      <c r="AI1644" s="55"/>
      <c r="AJ1644" s="55"/>
      <c r="AK1644" s="55"/>
      <c r="AL1644" s="55"/>
      <c r="AM1644" s="55"/>
      <c r="AN1644" s="55"/>
      <c r="AO1644" s="55"/>
      <c r="AP1644" s="55"/>
      <c r="AQ1644" s="55"/>
      <c r="AR1644" s="55"/>
      <c r="AS1644" s="55"/>
      <c r="AT1644" s="55"/>
      <c r="AU1644" s="55"/>
      <c r="AV1644" s="55"/>
      <c r="AW1644" s="55"/>
      <c r="AX1644" s="55"/>
      <c r="AY1644" s="55"/>
      <c r="AZ1644" s="55"/>
      <c r="BA1644" s="55"/>
      <c r="BB1644" s="55"/>
      <c r="BC1644" s="55"/>
      <c r="BD1644" s="55"/>
      <c r="BE1644" s="55"/>
      <c r="BF1644" s="55"/>
      <c r="BG1644" s="55"/>
      <c r="BH1644" s="55"/>
      <c r="BI1644" s="55"/>
      <c r="BJ1644" s="55"/>
      <c r="BK1644" s="55"/>
      <c r="BL1644" s="55"/>
      <c r="BM1644" s="55"/>
      <c r="BN1644" s="55"/>
      <c r="BO1644" s="55"/>
      <c r="BP1644" s="55"/>
      <c r="BQ1644" s="55"/>
      <c r="BR1644" s="55"/>
    </row>
    <row r="1645" spans="3:70" x14ac:dyDescent="0.4">
      <c r="C1645" s="55"/>
      <c r="D1645" s="55"/>
      <c r="E1645" s="55"/>
      <c r="F1645" s="55"/>
      <c r="G1645" s="55"/>
      <c r="H1645" s="55"/>
      <c r="I1645" s="55"/>
      <c r="J1645" s="55"/>
      <c r="K1645" s="55"/>
      <c r="L1645" s="55"/>
      <c r="M1645" s="55"/>
      <c r="N1645" s="55"/>
      <c r="O1645" s="55"/>
      <c r="P1645" s="55"/>
      <c r="Q1645" s="55"/>
      <c r="R1645" s="55"/>
      <c r="S1645" s="55"/>
      <c r="T1645" s="55"/>
      <c r="U1645" s="55"/>
      <c r="V1645" s="55"/>
      <c r="W1645" s="55"/>
      <c r="X1645" s="55"/>
      <c r="Y1645" s="55"/>
      <c r="Z1645" s="55"/>
      <c r="AA1645" s="55"/>
      <c r="AB1645" s="55"/>
      <c r="AC1645" s="55"/>
      <c r="AD1645" s="55"/>
      <c r="AE1645" s="55"/>
      <c r="AF1645" s="55"/>
      <c r="AG1645" s="55"/>
      <c r="AH1645" s="55"/>
      <c r="AI1645" s="55"/>
      <c r="AJ1645" s="55"/>
      <c r="AK1645" s="55"/>
      <c r="AL1645" s="55"/>
      <c r="AM1645" s="55"/>
      <c r="AN1645" s="55"/>
      <c r="AO1645" s="55"/>
      <c r="AP1645" s="55"/>
      <c r="AQ1645" s="55"/>
      <c r="AR1645" s="55"/>
      <c r="AS1645" s="55"/>
      <c r="AT1645" s="55"/>
      <c r="AU1645" s="55"/>
      <c r="AV1645" s="55"/>
      <c r="AW1645" s="55"/>
      <c r="AX1645" s="55"/>
      <c r="AY1645" s="55"/>
      <c r="AZ1645" s="55"/>
      <c r="BA1645" s="55"/>
      <c r="BB1645" s="55"/>
      <c r="BC1645" s="55"/>
      <c r="BD1645" s="55"/>
      <c r="BE1645" s="55"/>
      <c r="BF1645" s="55"/>
      <c r="BG1645" s="55"/>
      <c r="BH1645" s="55"/>
      <c r="BI1645" s="55"/>
      <c r="BJ1645" s="55"/>
      <c r="BK1645" s="55"/>
      <c r="BL1645" s="55"/>
      <c r="BM1645" s="55"/>
      <c r="BN1645" s="55"/>
      <c r="BO1645" s="55"/>
      <c r="BP1645" s="55"/>
      <c r="BQ1645" s="55"/>
      <c r="BR1645" s="55"/>
    </row>
    <row r="1646" spans="3:70" x14ac:dyDescent="0.4">
      <c r="C1646" s="55"/>
      <c r="D1646" s="55"/>
      <c r="E1646" s="55"/>
      <c r="F1646" s="55"/>
      <c r="G1646" s="55"/>
      <c r="H1646" s="55"/>
      <c r="I1646" s="55"/>
      <c r="J1646" s="55"/>
      <c r="K1646" s="55"/>
      <c r="L1646" s="55"/>
      <c r="M1646" s="55"/>
      <c r="N1646" s="55"/>
      <c r="O1646" s="55"/>
      <c r="P1646" s="55"/>
      <c r="Q1646" s="55"/>
      <c r="R1646" s="55"/>
      <c r="S1646" s="55"/>
      <c r="T1646" s="55"/>
      <c r="U1646" s="55"/>
      <c r="V1646" s="55"/>
      <c r="W1646" s="55"/>
      <c r="X1646" s="55"/>
      <c r="Y1646" s="55"/>
      <c r="Z1646" s="55"/>
      <c r="AA1646" s="55"/>
      <c r="AB1646" s="55"/>
      <c r="AC1646" s="55"/>
      <c r="AD1646" s="55"/>
      <c r="AE1646" s="55"/>
      <c r="AF1646" s="55"/>
      <c r="AG1646" s="55"/>
      <c r="AH1646" s="55"/>
      <c r="AI1646" s="55"/>
      <c r="AJ1646" s="55"/>
      <c r="AK1646" s="55"/>
      <c r="AL1646" s="55"/>
      <c r="AM1646" s="55"/>
      <c r="AN1646" s="55"/>
      <c r="AO1646" s="55"/>
      <c r="AP1646" s="55"/>
      <c r="AQ1646" s="55"/>
      <c r="AR1646" s="55"/>
      <c r="AS1646" s="55"/>
      <c r="AT1646" s="55"/>
      <c r="AU1646" s="55"/>
      <c r="AV1646" s="55"/>
      <c r="AW1646" s="55"/>
      <c r="AX1646" s="55"/>
      <c r="AY1646" s="55"/>
      <c r="AZ1646" s="55"/>
      <c r="BA1646" s="55"/>
      <c r="BB1646" s="55"/>
      <c r="BC1646" s="55"/>
      <c r="BD1646" s="55"/>
      <c r="BE1646" s="55"/>
      <c r="BF1646" s="55"/>
      <c r="BG1646" s="55"/>
      <c r="BH1646" s="55"/>
      <c r="BI1646" s="55"/>
      <c r="BJ1646" s="55"/>
      <c r="BK1646" s="55"/>
      <c r="BL1646" s="55"/>
      <c r="BM1646" s="55"/>
      <c r="BN1646" s="55"/>
      <c r="BO1646" s="55"/>
      <c r="BP1646" s="55"/>
      <c r="BQ1646" s="55"/>
      <c r="BR1646" s="55"/>
    </row>
    <row r="1647" spans="3:70" x14ac:dyDescent="0.4">
      <c r="C1647" s="55"/>
      <c r="D1647" s="55"/>
      <c r="E1647" s="55"/>
      <c r="F1647" s="55"/>
      <c r="G1647" s="55"/>
      <c r="H1647" s="55"/>
      <c r="I1647" s="55"/>
      <c r="J1647" s="55"/>
      <c r="K1647" s="55"/>
      <c r="L1647" s="55"/>
      <c r="M1647" s="55"/>
      <c r="N1647" s="55"/>
      <c r="O1647" s="55"/>
      <c r="P1647" s="55"/>
      <c r="Q1647" s="55"/>
      <c r="R1647" s="55"/>
      <c r="S1647" s="55"/>
      <c r="T1647" s="55"/>
      <c r="U1647" s="55"/>
      <c r="V1647" s="55"/>
      <c r="W1647" s="55"/>
      <c r="X1647" s="55"/>
      <c r="Y1647" s="55"/>
      <c r="Z1647" s="55"/>
      <c r="AA1647" s="55"/>
      <c r="AB1647" s="55"/>
      <c r="AC1647" s="55"/>
      <c r="AD1647" s="55"/>
      <c r="AE1647" s="55"/>
      <c r="AF1647" s="55"/>
      <c r="AG1647" s="55"/>
      <c r="AH1647" s="55"/>
      <c r="AI1647" s="55"/>
      <c r="AJ1647" s="55"/>
      <c r="AK1647" s="55"/>
      <c r="AL1647" s="55"/>
      <c r="AM1647" s="55"/>
      <c r="AN1647" s="55"/>
      <c r="AO1647" s="55"/>
      <c r="AP1647" s="55"/>
      <c r="AQ1647" s="55"/>
      <c r="AR1647" s="55"/>
      <c r="AS1647" s="55"/>
      <c r="AT1647" s="55"/>
      <c r="AU1647" s="55"/>
      <c r="AV1647" s="55"/>
      <c r="AW1647" s="55"/>
      <c r="AX1647" s="55"/>
      <c r="AY1647" s="55"/>
      <c r="AZ1647" s="55"/>
      <c r="BA1647" s="55"/>
      <c r="BB1647" s="55"/>
      <c r="BC1647" s="55"/>
      <c r="BD1647" s="55"/>
      <c r="BE1647" s="55"/>
      <c r="BF1647" s="55"/>
      <c r="BG1647" s="55"/>
      <c r="BH1647" s="55"/>
      <c r="BI1647" s="55"/>
      <c r="BJ1647" s="55"/>
      <c r="BK1647" s="55"/>
      <c r="BL1647" s="55"/>
      <c r="BM1647" s="55"/>
      <c r="BN1647" s="55"/>
      <c r="BO1647" s="55"/>
      <c r="BP1647" s="55"/>
      <c r="BQ1647" s="55"/>
      <c r="BR1647" s="55"/>
    </row>
    <row r="1648" spans="3:70" x14ac:dyDescent="0.4">
      <c r="C1648" s="55"/>
      <c r="D1648" s="55"/>
      <c r="E1648" s="55"/>
      <c r="F1648" s="55"/>
      <c r="G1648" s="55"/>
      <c r="H1648" s="55"/>
      <c r="I1648" s="55"/>
      <c r="J1648" s="55"/>
      <c r="K1648" s="55"/>
      <c r="L1648" s="55"/>
      <c r="M1648" s="55"/>
      <c r="N1648" s="55"/>
      <c r="O1648" s="55"/>
      <c r="P1648" s="55"/>
      <c r="Q1648" s="55"/>
      <c r="R1648" s="55"/>
      <c r="S1648" s="55"/>
      <c r="T1648" s="55"/>
      <c r="U1648" s="55"/>
      <c r="V1648" s="55"/>
      <c r="W1648" s="55"/>
      <c r="X1648" s="55"/>
      <c r="Y1648" s="55"/>
      <c r="Z1648" s="55"/>
      <c r="AA1648" s="55"/>
      <c r="AB1648" s="55"/>
      <c r="AC1648" s="55"/>
      <c r="AD1648" s="55"/>
      <c r="AE1648" s="55"/>
      <c r="AF1648" s="55"/>
      <c r="AG1648" s="55"/>
      <c r="AH1648" s="55"/>
      <c r="AI1648" s="55"/>
      <c r="AJ1648" s="55"/>
      <c r="AK1648" s="55"/>
      <c r="AL1648" s="55"/>
      <c r="AM1648" s="55"/>
      <c r="AN1648" s="55"/>
      <c r="AO1648" s="55"/>
      <c r="AP1648" s="55"/>
      <c r="AQ1648" s="55"/>
      <c r="AR1648" s="55"/>
      <c r="AS1648" s="55"/>
      <c r="AT1648" s="55"/>
      <c r="AU1648" s="55"/>
      <c r="AV1648" s="55"/>
      <c r="AW1648" s="55"/>
      <c r="AX1648" s="55"/>
      <c r="AY1648" s="55"/>
      <c r="AZ1648" s="55"/>
      <c r="BA1648" s="55"/>
      <c r="BB1648" s="55"/>
      <c r="BC1648" s="55"/>
      <c r="BD1648" s="55"/>
      <c r="BE1648" s="55"/>
      <c r="BF1648" s="55"/>
      <c r="BG1648" s="55"/>
      <c r="BH1648" s="55"/>
      <c r="BI1648" s="55"/>
      <c r="BJ1648" s="55"/>
      <c r="BK1648" s="55"/>
      <c r="BL1648" s="55"/>
      <c r="BM1648" s="55"/>
      <c r="BN1648" s="55"/>
      <c r="BO1648" s="55"/>
      <c r="BP1648" s="55"/>
      <c r="BQ1648" s="55"/>
      <c r="BR1648" s="55"/>
    </row>
    <row r="1649" spans="3:70" x14ac:dyDescent="0.4">
      <c r="C1649" s="55"/>
      <c r="D1649" s="55"/>
      <c r="E1649" s="55"/>
      <c r="F1649" s="55"/>
      <c r="G1649" s="55"/>
      <c r="H1649" s="55"/>
      <c r="I1649" s="55"/>
      <c r="J1649" s="55"/>
      <c r="K1649" s="55"/>
      <c r="L1649" s="55"/>
      <c r="M1649" s="55"/>
      <c r="N1649" s="55"/>
      <c r="O1649" s="55"/>
      <c r="P1649" s="55"/>
      <c r="Q1649" s="55"/>
      <c r="R1649" s="55"/>
      <c r="S1649" s="55"/>
      <c r="T1649" s="55"/>
      <c r="U1649" s="55"/>
      <c r="V1649" s="55"/>
      <c r="W1649" s="55"/>
      <c r="X1649" s="55"/>
      <c r="Y1649" s="55"/>
      <c r="Z1649" s="55"/>
      <c r="AA1649" s="55"/>
      <c r="AB1649" s="55"/>
      <c r="AC1649" s="55"/>
      <c r="AD1649" s="55"/>
      <c r="AE1649" s="55"/>
      <c r="AF1649" s="55"/>
      <c r="AG1649" s="55"/>
      <c r="AH1649" s="55"/>
      <c r="AI1649" s="55"/>
      <c r="AJ1649" s="55"/>
      <c r="AK1649" s="55"/>
      <c r="AL1649" s="55"/>
      <c r="AM1649" s="55"/>
      <c r="AN1649" s="55"/>
      <c r="AO1649" s="55"/>
      <c r="AP1649" s="55"/>
      <c r="AQ1649" s="55"/>
      <c r="AR1649" s="55"/>
      <c r="AS1649" s="55"/>
      <c r="AT1649" s="55"/>
      <c r="AU1649" s="55"/>
      <c r="AV1649" s="55"/>
      <c r="AW1649" s="55"/>
      <c r="AX1649" s="55"/>
      <c r="AY1649" s="55"/>
      <c r="AZ1649" s="55"/>
      <c r="BA1649" s="55"/>
      <c r="BB1649" s="55"/>
      <c r="BC1649" s="55"/>
      <c r="BD1649" s="55"/>
      <c r="BE1649" s="55"/>
      <c r="BF1649" s="55"/>
      <c r="BG1649" s="55"/>
      <c r="BH1649" s="55"/>
      <c r="BI1649" s="55"/>
      <c r="BJ1649" s="55"/>
      <c r="BK1649" s="55"/>
      <c r="BL1649" s="55"/>
      <c r="BM1649" s="55"/>
      <c r="BN1649" s="55"/>
      <c r="BO1649" s="55"/>
      <c r="BP1649" s="55"/>
      <c r="BQ1649" s="55"/>
      <c r="BR1649" s="55"/>
    </row>
    <row r="1650" spans="3:70" x14ac:dyDescent="0.4">
      <c r="C1650" s="55"/>
      <c r="D1650" s="55"/>
      <c r="E1650" s="55"/>
      <c r="F1650" s="55"/>
      <c r="G1650" s="55"/>
      <c r="H1650" s="55"/>
      <c r="I1650" s="55"/>
      <c r="J1650" s="55"/>
      <c r="K1650" s="55"/>
      <c r="L1650" s="55"/>
      <c r="M1650" s="55"/>
      <c r="N1650" s="55"/>
      <c r="O1650" s="55"/>
      <c r="P1650" s="55"/>
      <c r="Q1650" s="55"/>
      <c r="R1650" s="55"/>
      <c r="S1650" s="55"/>
      <c r="T1650" s="55"/>
      <c r="U1650" s="55"/>
      <c r="V1650" s="55"/>
      <c r="W1650" s="55"/>
      <c r="X1650" s="55"/>
      <c r="Y1650" s="55"/>
      <c r="Z1650" s="55"/>
      <c r="AA1650" s="55"/>
      <c r="AB1650" s="55"/>
      <c r="AC1650" s="55"/>
      <c r="AD1650" s="55"/>
      <c r="AE1650" s="55"/>
      <c r="AF1650" s="55"/>
      <c r="AG1650" s="55"/>
      <c r="AH1650" s="55"/>
      <c r="AI1650" s="55"/>
      <c r="AJ1650" s="55"/>
      <c r="AK1650" s="55"/>
      <c r="AL1650" s="55"/>
      <c r="AM1650" s="55"/>
      <c r="AN1650" s="55"/>
      <c r="AO1650" s="55"/>
      <c r="AP1650" s="55"/>
      <c r="AQ1650" s="55"/>
      <c r="AR1650" s="55"/>
      <c r="AS1650" s="55"/>
      <c r="AT1650" s="55"/>
      <c r="AU1650" s="55"/>
      <c r="AV1650" s="55"/>
      <c r="AW1650" s="55"/>
      <c r="AX1650" s="55"/>
      <c r="AY1650" s="55"/>
      <c r="AZ1650" s="55"/>
      <c r="BA1650" s="55"/>
      <c r="BB1650" s="55"/>
      <c r="BC1650" s="55"/>
      <c r="BD1650" s="55"/>
      <c r="BE1650" s="55"/>
      <c r="BF1650" s="55"/>
      <c r="BG1650" s="55"/>
      <c r="BH1650" s="55"/>
      <c r="BI1650" s="55"/>
      <c r="BJ1650" s="55"/>
      <c r="BK1650" s="55"/>
      <c r="BL1650" s="55"/>
      <c r="BM1650" s="55"/>
      <c r="BN1650" s="55"/>
      <c r="BO1650" s="55"/>
      <c r="BP1650" s="55"/>
      <c r="BQ1650" s="55"/>
      <c r="BR1650" s="55"/>
    </row>
    <row r="1651" spans="3:70" x14ac:dyDescent="0.4">
      <c r="C1651" s="55"/>
      <c r="D1651" s="55"/>
      <c r="E1651" s="55"/>
      <c r="F1651" s="55"/>
      <c r="G1651" s="55"/>
      <c r="H1651" s="55"/>
      <c r="I1651" s="55"/>
      <c r="J1651" s="55"/>
      <c r="K1651" s="55"/>
      <c r="L1651" s="55"/>
      <c r="M1651" s="55"/>
      <c r="N1651" s="55"/>
      <c r="O1651" s="55"/>
      <c r="P1651" s="55"/>
      <c r="Q1651" s="55"/>
      <c r="R1651" s="55"/>
      <c r="S1651" s="55"/>
      <c r="T1651" s="55"/>
      <c r="U1651" s="55"/>
      <c r="V1651" s="55"/>
      <c r="W1651" s="55"/>
      <c r="X1651" s="55"/>
      <c r="Y1651" s="55"/>
      <c r="Z1651" s="55"/>
      <c r="AA1651" s="55"/>
      <c r="AB1651" s="55"/>
      <c r="AC1651" s="55"/>
      <c r="AD1651" s="55"/>
      <c r="AE1651" s="55"/>
      <c r="AF1651" s="55"/>
      <c r="AG1651" s="55"/>
      <c r="AH1651" s="55"/>
      <c r="AI1651" s="55"/>
      <c r="AJ1651" s="55"/>
      <c r="AK1651" s="55"/>
      <c r="AL1651" s="55"/>
      <c r="AM1651" s="55"/>
      <c r="AN1651" s="55"/>
      <c r="AO1651" s="55"/>
      <c r="AP1651" s="55"/>
      <c r="AQ1651" s="55"/>
      <c r="AR1651" s="55"/>
      <c r="AS1651" s="55"/>
      <c r="AT1651" s="55"/>
      <c r="AU1651" s="55"/>
      <c r="AV1651" s="55"/>
      <c r="AW1651" s="55"/>
      <c r="AX1651" s="55"/>
      <c r="AY1651" s="55"/>
      <c r="AZ1651" s="55"/>
      <c r="BA1651" s="55"/>
      <c r="BB1651" s="55"/>
      <c r="BC1651" s="55"/>
      <c r="BD1651" s="55"/>
      <c r="BE1651" s="55"/>
      <c r="BF1651" s="55"/>
      <c r="BG1651" s="55"/>
      <c r="BH1651" s="55"/>
      <c r="BI1651" s="55"/>
      <c r="BJ1651" s="55"/>
      <c r="BK1651" s="55"/>
      <c r="BL1651" s="55"/>
      <c r="BM1651" s="55"/>
      <c r="BN1651" s="55"/>
      <c r="BO1651" s="55"/>
      <c r="BP1651" s="55"/>
      <c r="BQ1651" s="55"/>
      <c r="BR1651" s="55"/>
    </row>
    <row r="1652" spans="3:70" x14ac:dyDescent="0.4">
      <c r="C1652" s="55"/>
      <c r="D1652" s="55"/>
      <c r="E1652" s="55"/>
      <c r="F1652" s="55"/>
      <c r="G1652" s="55"/>
      <c r="H1652" s="55"/>
      <c r="I1652" s="55"/>
      <c r="J1652" s="55"/>
      <c r="K1652" s="55"/>
      <c r="L1652" s="55"/>
      <c r="M1652" s="55"/>
      <c r="N1652" s="55"/>
      <c r="O1652" s="55"/>
      <c r="P1652" s="55"/>
      <c r="Q1652" s="55"/>
      <c r="R1652" s="55"/>
      <c r="S1652" s="55"/>
      <c r="T1652" s="55"/>
      <c r="U1652" s="55"/>
      <c r="V1652" s="55"/>
      <c r="W1652" s="55"/>
      <c r="X1652" s="55"/>
      <c r="Y1652" s="55"/>
      <c r="Z1652" s="55"/>
      <c r="AA1652" s="55"/>
      <c r="AB1652" s="55"/>
      <c r="AC1652" s="55"/>
      <c r="AD1652" s="55"/>
      <c r="AE1652" s="55"/>
      <c r="AF1652" s="55"/>
      <c r="AG1652" s="55"/>
      <c r="AH1652" s="55"/>
      <c r="AI1652" s="55"/>
      <c r="AJ1652" s="55"/>
      <c r="AK1652" s="55"/>
      <c r="AL1652" s="55"/>
      <c r="AM1652" s="55"/>
      <c r="AN1652" s="55"/>
      <c r="AO1652" s="55"/>
      <c r="AP1652" s="55"/>
      <c r="AQ1652" s="55"/>
      <c r="AR1652" s="55"/>
      <c r="AS1652" s="55"/>
      <c r="AT1652" s="55"/>
      <c r="AU1652" s="55"/>
      <c r="AV1652" s="55"/>
      <c r="AW1652" s="55"/>
      <c r="AX1652" s="55"/>
      <c r="AY1652" s="55"/>
      <c r="AZ1652" s="55"/>
      <c r="BA1652" s="55"/>
      <c r="BB1652" s="55"/>
      <c r="BC1652" s="55"/>
      <c r="BD1652" s="55"/>
      <c r="BE1652" s="55"/>
      <c r="BF1652" s="55"/>
      <c r="BG1652" s="55"/>
      <c r="BH1652" s="55"/>
      <c r="BI1652" s="55"/>
      <c r="BJ1652" s="55"/>
      <c r="BK1652" s="55"/>
      <c r="BL1652" s="55"/>
      <c r="BM1652" s="55"/>
      <c r="BN1652" s="55"/>
      <c r="BO1652" s="55"/>
      <c r="BP1652" s="55"/>
      <c r="BQ1652" s="55"/>
      <c r="BR1652" s="55"/>
    </row>
    <row r="1653" spans="3:70" x14ac:dyDescent="0.4">
      <c r="C1653" s="55"/>
      <c r="D1653" s="55"/>
      <c r="E1653" s="55"/>
      <c r="F1653" s="55"/>
      <c r="G1653" s="55"/>
      <c r="H1653" s="55"/>
      <c r="I1653" s="55"/>
      <c r="J1653" s="55"/>
      <c r="K1653" s="55"/>
      <c r="L1653" s="55"/>
      <c r="M1653" s="55"/>
      <c r="N1653" s="55"/>
      <c r="O1653" s="55"/>
      <c r="P1653" s="55"/>
      <c r="Q1653" s="55"/>
      <c r="R1653" s="55"/>
      <c r="S1653" s="55"/>
      <c r="T1653" s="55"/>
      <c r="U1653" s="55"/>
      <c r="V1653" s="55"/>
      <c r="W1653" s="55"/>
      <c r="X1653" s="55"/>
      <c r="Y1653" s="55"/>
      <c r="Z1653" s="55"/>
      <c r="AA1653" s="55"/>
      <c r="AB1653" s="55"/>
      <c r="AC1653" s="55"/>
      <c r="AD1653" s="55"/>
      <c r="AE1653" s="55"/>
      <c r="AF1653" s="55"/>
      <c r="AG1653" s="55"/>
      <c r="AH1653" s="55"/>
      <c r="AI1653" s="55"/>
      <c r="AJ1653" s="55"/>
      <c r="AK1653" s="55"/>
      <c r="AL1653" s="55"/>
      <c r="AM1653" s="55"/>
      <c r="AN1653" s="55"/>
      <c r="AO1653" s="55"/>
      <c r="AP1653" s="55"/>
      <c r="AQ1653" s="55"/>
      <c r="AR1653" s="55"/>
      <c r="AS1653" s="55"/>
      <c r="AT1653" s="55"/>
      <c r="AU1653" s="55"/>
      <c r="AV1653" s="55"/>
      <c r="AW1653" s="55"/>
      <c r="AX1653" s="55"/>
      <c r="AY1653" s="55"/>
      <c r="AZ1653" s="55"/>
      <c r="BA1653" s="55"/>
      <c r="BB1653" s="55"/>
      <c r="BC1653" s="55"/>
      <c r="BD1653" s="55"/>
      <c r="BE1653" s="55"/>
      <c r="BF1653" s="55"/>
      <c r="BG1653" s="55"/>
      <c r="BH1653" s="55"/>
      <c r="BI1653" s="55"/>
      <c r="BJ1653" s="55"/>
      <c r="BK1653" s="55"/>
      <c r="BL1653" s="55"/>
      <c r="BM1653" s="55"/>
      <c r="BN1653" s="55"/>
      <c r="BO1653" s="55"/>
      <c r="BP1653" s="55"/>
      <c r="BQ1653" s="55"/>
      <c r="BR1653" s="55"/>
    </row>
    <row r="1654" spans="3:70" x14ac:dyDescent="0.4">
      <c r="C1654" s="55"/>
      <c r="D1654" s="55"/>
      <c r="E1654" s="55"/>
      <c r="F1654" s="55"/>
      <c r="G1654" s="55"/>
      <c r="H1654" s="55"/>
      <c r="I1654" s="55"/>
      <c r="J1654" s="55"/>
      <c r="K1654" s="55"/>
      <c r="L1654" s="55"/>
      <c r="M1654" s="55"/>
      <c r="N1654" s="55"/>
      <c r="O1654" s="55"/>
      <c r="P1654" s="55"/>
      <c r="Q1654" s="55"/>
      <c r="R1654" s="55"/>
      <c r="S1654" s="55"/>
      <c r="T1654" s="55"/>
      <c r="U1654" s="55"/>
      <c r="V1654" s="55"/>
      <c r="W1654" s="55"/>
      <c r="X1654" s="55"/>
      <c r="Y1654" s="55"/>
      <c r="Z1654" s="55"/>
      <c r="AA1654" s="55"/>
      <c r="AB1654" s="55"/>
      <c r="AC1654" s="55"/>
      <c r="AD1654" s="55"/>
      <c r="AE1654" s="55"/>
      <c r="AF1654" s="55"/>
      <c r="AG1654" s="55"/>
      <c r="AH1654" s="55"/>
      <c r="AI1654" s="55"/>
      <c r="AJ1654" s="55"/>
      <c r="AK1654" s="55"/>
      <c r="AL1654" s="55"/>
      <c r="AM1654" s="55"/>
      <c r="AN1654" s="55"/>
      <c r="AO1654" s="55"/>
      <c r="AP1654" s="55"/>
      <c r="AQ1654" s="55"/>
      <c r="AR1654" s="55"/>
      <c r="AS1654" s="55"/>
      <c r="AT1654" s="55"/>
      <c r="AU1654" s="55"/>
      <c r="AV1654" s="55"/>
      <c r="AW1654" s="55"/>
      <c r="AX1654" s="55"/>
      <c r="AY1654" s="55"/>
      <c r="AZ1654" s="55"/>
      <c r="BA1654" s="55"/>
      <c r="BB1654" s="55"/>
      <c r="BC1654" s="55"/>
      <c r="BD1654" s="55"/>
      <c r="BE1654" s="55"/>
      <c r="BF1654" s="55"/>
      <c r="BG1654" s="55"/>
      <c r="BH1654" s="55"/>
      <c r="BI1654" s="55"/>
      <c r="BJ1654" s="55"/>
      <c r="BK1654" s="55"/>
      <c r="BL1654" s="55"/>
      <c r="BM1654" s="55"/>
      <c r="BN1654" s="55"/>
      <c r="BO1654" s="55"/>
      <c r="BP1654" s="55"/>
      <c r="BQ1654" s="55"/>
      <c r="BR1654" s="55"/>
    </row>
    <row r="1655" spans="3:70" x14ac:dyDescent="0.4">
      <c r="C1655" s="55"/>
      <c r="D1655" s="55"/>
      <c r="E1655" s="55"/>
      <c r="F1655" s="55"/>
      <c r="G1655" s="55"/>
      <c r="H1655" s="55"/>
      <c r="I1655" s="55"/>
      <c r="J1655" s="55"/>
      <c r="K1655" s="55"/>
      <c r="L1655" s="55"/>
      <c r="M1655" s="55"/>
      <c r="N1655" s="55"/>
      <c r="O1655" s="55"/>
      <c r="P1655" s="55"/>
      <c r="Q1655" s="55"/>
      <c r="R1655" s="55"/>
      <c r="S1655" s="55"/>
      <c r="T1655" s="55"/>
      <c r="U1655" s="55"/>
      <c r="V1655" s="55"/>
      <c r="W1655" s="55"/>
      <c r="X1655" s="55"/>
      <c r="Y1655" s="55"/>
      <c r="Z1655" s="55"/>
      <c r="AA1655" s="55"/>
      <c r="AB1655" s="55"/>
      <c r="AC1655" s="55"/>
      <c r="AD1655" s="55"/>
      <c r="AE1655" s="55"/>
      <c r="AF1655" s="55"/>
      <c r="AG1655" s="55"/>
      <c r="AH1655" s="55"/>
      <c r="AI1655" s="55"/>
      <c r="AJ1655" s="55"/>
      <c r="AK1655" s="55"/>
      <c r="AL1655" s="55"/>
      <c r="AM1655" s="55"/>
      <c r="AN1655" s="55"/>
      <c r="AO1655" s="55"/>
      <c r="AP1655" s="55"/>
      <c r="AQ1655" s="55"/>
      <c r="AR1655" s="55"/>
      <c r="AS1655" s="55"/>
      <c r="AT1655" s="55"/>
      <c r="AU1655" s="55"/>
      <c r="AV1655" s="55"/>
      <c r="AW1655" s="55"/>
      <c r="AX1655" s="55"/>
      <c r="AY1655" s="55"/>
      <c r="AZ1655" s="55"/>
      <c r="BA1655" s="55"/>
      <c r="BB1655" s="55"/>
      <c r="BC1655" s="55"/>
      <c r="BD1655" s="55"/>
      <c r="BE1655" s="55"/>
      <c r="BF1655" s="55"/>
      <c r="BG1655" s="55"/>
      <c r="BH1655" s="55"/>
      <c r="BI1655" s="55"/>
      <c r="BJ1655" s="55"/>
      <c r="BK1655" s="55"/>
      <c r="BL1655" s="55"/>
      <c r="BM1655" s="55"/>
      <c r="BN1655" s="55"/>
      <c r="BO1655" s="55"/>
      <c r="BP1655" s="55"/>
      <c r="BQ1655" s="55"/>
      <c r="BR1655" s="55"/>
    </row>
    <row r="1656" spans="3:70" x14ac:dyDescent="0.4">
      <c r="C1656" s="55"/>
      <c r="D1656" s="55"/>
      <c r="E1656" s="55"/>
      <c r="F1656" s="55"/>
      <c r="G1656" s="55"/>
      <c r="H1656" s="55"/>
      <c r="I1656" s="55"/>
      <c r="J1656" s="55"/>
      <c r="K1656" s="55"/>
      <c r="L1656" s="55"/>
      <c r="M1656" s="55"/>
      <c r="N1656" s="55"/>
      <c r="O1656" s="55"/>
      <c r="P1656" s="55"/>
      <c r="Q1656" s="55"/>
      <c r="R1656" s="55"/>
      <c r="S1656" s="55"/>
      <c r="T1656" s="55"/>
      <c r="U1656" s="55"/>
      <c r="V1656" s="55"/>
      <c r="W1656" s="55"/>
      <c r="X1656" s="55"/>
      <c r="Y1656" s="55"/>
      <c r="Z1656" s="55"/>
      <c r="AA1656" s="55"/>
      <c r="AB1656" s="55"/>
      <c r="AC1656" s="55"/>
      <c r="AD1656" s="55"/>
      <c r="AE1656" s="55"/>
      <c r="AF1656" s="55"/>
      <c r="AG1656" s="55"/>
      <c r="AH1656" s="55"/>
      <c r="AI1656" s="55"/>
      <c r="AJ1656" s="55"/>
      <c r="AK1656" s="55"/>
      <c r="AL1656" s="55"/>
      <c r="AM1656" s="55"/>
      <c r="AN1656" s="55"/>
      <c r="AO1656" s="55"/>
      <c r="AP1656" s="55"/>
      <c r="AQ1656" s="55"/>
      <c r="AR1656" s="55"/>
      <c r="AS1656" s="55"/>
      <c r="AT1656" s="55"/>
      <c r="AU1656" s="55"/>
      <c r="AV1656" s="55"/>
      <c r="AW1656" s="55"/>
      <c r="AX1656" s="55"/>
      <c r="AY1656" s="55"/>
      <c r="AZ1656" s="55"/>
      <c r="BA1656" s="55"/>
      <c r="BB1656" s="55"/>
      <c r="BC1656" s="55"/>
      <c r="BD1656" s="55"/>
      <c r="BE1656" s="55"/>
      <c r="BF1656" s="55"/>
      <c r="BG1656" s="55"/>
      <c r="BH1656" s="55"/>
      <c r="BI1656" s="55"/>
      <c r="BJ1656" s="55"/>
      <c r="BK1656" s="55"/>
      <c r="BL1656" s="55"/>
      <c r="BM1656" s="55"/>
      <c r="BN1656" s="55"/>
      <c r="BO1656" s="55"/>
      <c r="BP1656" s="55"/>
      <c r="BQ1656" s="55"/>
      <c r="BR1656" s="55"/>
    </row>
    <row r="1657" spans="3:70" x14ac:dyDescent="0.4">
      <c r="C1657" s="55"/>
      <c r="D1657" s="55"/>
      <c r="E1657" s="55"/>
      <c r="F1657" s="55"/>
      <c r="G1657" s="55"/>
      <c r="H1657" s="55"/>
      <c r="I1657" s="55"/>
      <c r="J1657" s="55"/>
      <c r="K1657" s="55"/>
      <c r="L1657" s="55"/>
      <c r="M1657" s="55"/>
      <c r="N1657" s="55"/>
      <c r="O1657" s="55"/>
      <c r="P1657" s="55"/>
      <c r="Q1657" s="55"/>
      <c r="R1657" s="55"/>
      <c r="S1657" s="55"/>
      <c r="T1657" s="55"/>
      <c r="U1657" s="55"/>
      <c r="V1657" s="55"/>
      <c r="W1657" s="55"/>
      <c r="X1657" s="55"/>
      <c r="Y1657" s="55"/>
      <c r="Z1657" s="55"/>
      <c r="AA1657" s="55"/>
      <c r="AB1657" s="55"/>
      <c r="AC1657" s="55"/>
      <c r="AD1657" s="55"/>
      <c r="AE1657" s="55"/>
      <c r="AF1657" s="55"/>
      <c r="AG1657" s="55"/>
      <c r="AH1657" s="55"/>
      <c r="AI1657" s="55"/>
      <c r="AJ1657" s="55"/>
      <c r="AK1657" s="55"/>
      <c r="AL1657" s="55"/>
      <c r="AM1657" s="55"/>
      <c r="AN1657" s="55"/>
      <c r="AO1657" s="55"/>
      <c r="AP1657" s="55"/>
      <c r="AQ1657" s="55"/>
      <c r="AR1657" s="55"/>
      <c r="AS1657" s="55"/>
      <c r="AT1657" s="55"/>
      <c r="AU1657" s="55"/>
      <c r="AV1657" s="55"/>
      <c r="AW1657" s="55"/>
      <c r="AX1657" s="55"/>
      <c r="AY1657" s="55"/>
      <c r="AZ1657" s="55"/>
      <c r="BA1657" s="55"/>
      <c r="BB1657" s="55"/>
      <c r="BC1657" s="55"/>
      <c r="BD1657" s="55"/>
      <c r="BE1657" s="55"/>
      <c r="BF1657" s="55"/>
      <c r="BG1657" s="55"/>
      <c r="BH1657" s="55"/>
      <c r="BI1657" s="55"/>
      <c r="BJ1657" s="55"/>
      <c r="BK1657" s="55"/>
      <c r="BL1657" s="55"/>
      <c r="BM1657" s="55"/>
      <c r="BN1657" s="55"/>
      <c r="BO1657" s="55"/>
      <c r="BP1657" s="55"/>
      <c r="BQ1657" s="55"/>
      <c r="BR1657" s="55"/>
    </row>
    <row r="1658" spans="3:70" x14ac:dyDescent="0.4">
      <c r="C1658" s="55"/>
      <c r="D1658" s="55"/>
      <c r="E1658" s="55"/>
      <c r="F1658" s="55"/>
      <c r="G1658" s="55"/>
      <c r="H1658" s="55"/>
      <c r="I1658" s="55"/>
      <c r="J1658" s="55"/>
      <c r="K1658" s="55"/>
      <c r="L1658" s="55"/>
      <c r="M1658" s="55"/>
      <c r="N1658" s="55"/>
      <c r="O1658" s="55"/>
      <c r="P1658" s="55"/>
      <c r="Q1658" s="55"/>
      <c r="R1658" s="55"/>
      <c r="S1658" s="55"/>
      <c r="T1658" s="55"/>
      <c r="U1658" s="55"/>
      <c r="V1658" s="55"/>
      <c r="W1658" s="55"/>
      <c r="X1658" s="55"/>
      <c r="Y1658" s="55"/>
      <c r="Z1658" s="55"/>
      <c r="AA1658" s="55"/>
      <c r="AB1658" s="55"/>
      <c r="AC1658" s="55"/>
      <c r="AD1658" s="55"/>
      <c r="AE1658" s="55"/>
      <c r="AF1658" s="55"/>
      <c r="AG1658" s="55"/>
      <c r="AH1658" s="55"/>
      <c r="AI1658" s="55"/>
      <c r="AJ1658" s="55"/>
      <c r="AK1658" s="55"/>
      <c r="AL1658" s="55"/>
      <c r="AM1658" s="55"/>
      <c r="AN1658" s="55"/>
      <c r="AO1658" s="55"/>
      <c r="AP1658" s="55"/>
      <c r="AQ1658" s="55"/>
      <c r="AR1658" s="55"/>
      <c r="AS1658" s="55"/>
      <c r="AT1658" s="55"/>
      <c r="AU1658" s="55"/>
      <c r="AV1658" s="55"/>
      <c r="AW1658" s="55"/>
      <c r="AX1658" s="55"/>
      <c r="AY1658" s="55"/>
      <c r="AZ1658" s="55"/>
      <c r="BA1658" s="55"/>
      <c r="BB1658" s="55"/>
      <c r="BC1658" s="55"/>
      <c r="BD1658" s="55"/>
      <c r="BE1658" s="55"/>
      <c r="BF1658" s="55"/>
      <c r="BG1658" s="55"/>
      <c r="BH1658" s="55"/>
      <c r="BI1658" s="55"/>
      <c r="BJ1658" s="55"/>
      <c r="BK1658" s="55"/>
      <c r="BL1658" s="55"/>
      <c r="BM1658" s="55"/>
      <c r="BN1658" s="55"/>
      <c r="BO1658" s="55"/>
      <c r="BP1658" s="55"/>
      <c r="BQ1658" s="55"/>
      <c r="BR1658" s="55"/>
    </row>
    <row r="1659" spans="3:70" x14ac:dyDescent="0.4">
      <c r="C1659" s="55"/>
      <c r="D1659" s="55"/>
      <c r="E1659" s="55"/>
      <c r="F1659" s="55"/>
      <c r="G1659" s="55"/>
      <c r="H1659" s="55"/>
      <c r="I1659" s="55"/>
      <c r="J1659" s="55"/>
      <c r="K1659" s="55"/>
      <c r="L1659" s="55"/>
      <c r="M1659" s="55"/>
      <c r="N1659" s="55"/>
      <c r="O1659" s="55"/>
      <c r="P1659" s="55"/>
      <c r="Q1659" s="55"/>
      <c r="R1659" s="55"/>
      <c r="S1659" s="55"/>
      <c r="T1659" s="55"/>
      <c r="U1659" s="55"/>
      <c r="V1659" s="55"/>
      <c r="W1659" s="55"/>
      <c r="X1659" s="55"/>
      <c r="Y1659" s="55"/>
      <c r="Z1659" s="55"/>
      <c r="AA1659" s="55"/>
      <c r="AB1659" s="55"/>
      <c r="AC1659" s="55"/>
      <c r="AD1659" s="55"/>
      <c r="AE1659" s="55"/>
      <c r="AF1659" s="55"/>
      <c r="AG1659" s="55"/>
      <c r="AH1659" s="55"/>
      <c r="AI1659" s="55"/>
      <c r="AJ1659" s="55"/>
      <c r="AK1659" s="55"/>
      <c r="AL1659" s="55"/>
      <c r="AM1659" s="55"/>
      <c r="AN1659" s="55"/>
      <c r="AO1659" s="55"/>
      <c r="AP1659" s="55"/>
      <c r="AQ1659" s="55"/>
      <c r="AR1659" s="55"/>
      <c r="AS1659" s="55"/>
      <c r="AT1659" s="55"/>
      <c r="AU1659" s="55"/>
      <c r="AV1659" s="55"/>
      <c r="AW1659" s="55"/>
      <c r="AX1659" s="55"/>
      <c r="AY1659" s="55"/>
      <c r="AZ1659" s="55"/>
      <c r="BA1659" s="55"/>
      <c r="BB1659" s="55"/>
      <c r="BC1659" s="55"/>
      <c r="BD1659" s="55"/>
      <c r="BE1659" s="55"/>
      <c r="BF1659" s="55"/>
      <c r="BG1659" s="55"/>
      <c r="BH1659" s="55"/>
      <c r="BI1659" s="55"/>
      <c r="BJ1659" s="55"/>
      <c r="BK1659" s="55"/>
      <c r="BL1659" s="55"/>
      <c r="BM1659" s="55"/>
      <c r="BN1659" s="55"/>
      <c r="BO1659" s="55"/>
      <c r="BP1659" s="55"/>
      <c r="BQ1659" s="55"/>
      <c r="BR1659" s="55"/>
    </row>
    <row r="1660" spans="3:70" x14ac:dyDescent="0.4">
      <c r="C1660" s="55"/>
      <c r="D1660" s="55"/>
      <c r="E1660" s="55"/>
      <c r="F1660" s="55"/>
      <c r="G1660" s="55"/>
      <c r="H1660" s="55"/>
      <c r="I1660" s="55"/>
      <c r="J1660" s="55"/>
      <c r="K1660" s="55"/>
      <c r="L1660" s="55"/>
      <c r="M1660" s="55"/>
      <c r="N1660" s="55"/>
      <c r="O1660" s="55"/>
      <c r="P1660" s="55"/>
      <c r="Q1660" s="55"/>
      <c r="R1660" s="55"/>
      <c r="S1660" s="55"/>
      <c r="T1660" s="55"/>
      <c r="U1660" s="55"/>
      <c r="V1660" s="55"/>
      <c r="W1660" s="55"/>
      <c r="X1660" s="55"/>
      <c r="Y1660" s="55"/>
      <c r="Z1660" s="55"/>
      <c r="AA1660" s="55"/>
      <c r="AB1660" s="55"/>
      <c r="AC1660" s="55"/>
      <c r="AD1660" s="55"/>
      <c r="AE1660" s="55"/>
      <c r="AF1660" s="55"/>
      <c r="AG1660" s="55"/>
      <c r="AH1660" s="55"/>
      <c r="AI1660" s="55"/>
      <c r="AJ1660" s="55"/>
      <c r="AK1660" s="55"/>
      <c r="AL1660" s="55"/>
      <c r="AM1660" s="55"/>
      <c r="AN1660" s="55"/>
      <c r="AO1660" s="55"/>
      <c r="AP1660" s="55"/>
      <c r="AQ1660" s="55"/>
      <c r="AR1660" s="55"/>
      <c r="AS1660" s="55"/>
      <c r="AT1660" s="55"/>
      <c r="AU1660" s="55"/>
      <c r="AV1660" s="55"/>
      <c r="AW1660" s="55"/>
      <c r="AX1660" s="55"/>
      <c r="AY1660" s="55"/>
      <c r="AZ1660" s="55"/>
      <c r="BA1660" s="55"/>
      <c r="BB1660" s="55"/>
      <c r="BC1660" s="55"/>
      <c r="BD1660" s="55"/>
      <c r="BE1660" s="55"/>
      <c r="BF1660" s="55"/>
      <c r="BG1660" s="55"/>
      <c r="BH1660" s="55"/>
      <c r="BI1660" s="55"/>
      <c r="BJ1660" s="55"/>
      <c r="BK1660" s="55"/>
      <c r="BL1660" s="55"/>
      <c r="BM1660" s="55"/>
      <c r="BN1660" s="55"/>
      <c r="BO1660" s="55"/>
      <c r="BP1660" s="55"/>
      <c r="BQ1660" s="55"/>
      <c r="BR1660" s="55"/>
    </row>
    <row r="1661" spans="3:70" x14ac:dyDescent="0.4">
      <c r="C1661" s="55"/>
      <c r="D1661" s="55"/>
      <c r="E1661" s="55"/>
      <c r="F1661" s="55"/>
      <c r="G1661" s="55"/>
      <c r="H1661" s="55"/>
      <c r="I1661" s="55"/>
      <c r="J1661" s="55"/>
      <c r="K1661" s="55"/>
      <c r="L1661" s="55"/>
      <c r="M1661" s="55"/>
      <c r="N1661" s="55"/>
      <c r="O1661" s="55"/>
      <c r="P1661" s="55"/>
      <c r="Q1661" s="55"/>
      <c r="R1661" s="55"/>
      <c r="S1661" s="55"/>
      <c r="T1661" s="55"/>
      <c r="U1661" s="55"/>
      <c r="V1661" s="55"/>
      <c r="W1661" s="55"/>
      <c r="X1661" s="55"/>
      <c r="Y1661" s="55"/>
      <c r="Z1661" s="55"/>
      <c r="AA1661" s="55"/>
      <c r="AB1661" s="55"/>
      <c r="AC1661" s="55"/>
      <c r="AD1661" s="55"/>
      <c r="AE1661" s="55"/>
      <c r="AF1661" s="55"/>
      <c r="AG1661" s="55"/>
      <c r="AH1661" s="55"/>
      <c r="AI1661" s="55"/>
      <c r="AJ1661" s="55"/>
      <c r="AK1661" s="55"/>
      <c r="AL1661" s="55"/>
      <c r="AM1661" s="55"/>
      <c r="AN1661" s="55"/>
      <c r="AO1661" s="55"/>
      <c r="AP1661" s="55"/>
      <c r="AQ1661" s="55"/>
      <c r="AR1661" s="55"/>
      <c r="AS1661" s="55"/>
      <c r="AT1661" s="55"/>
      <c r="AU1661" s="55"/>
      <c r="AV1661" s="55"/>
      <c r="AW1661" s="55"/>
      <c r="AX1661" s="55"/>
      <c r="AY1661" s="55"/>
      <c r="AZ1661" s="55"/>
      <c r="BA1661" s="55"/>
      <c r="BB1661" s="55"/>
      <c r="BC1661" s="55"/>
      <c r="BD1661" s="55"/>
      <c r="BE1661" s="55"/>
      <c r="BF1661" s="55"/>
      <c r="BG1661" s="55"/>
      <c r="BH1661" s="55"/>
      <c r="BI1661" s="55"/>
      <c r="BJ1661" s="55"/>
      <c r="BK1661" s="55"/>
      <c r="BL1661" s="55"/>
      <c r="BM1661" s="55"/>
      <c r="BN1661" s="55"/>
      <c r="BO1661" s="55"/>
      <c r="BP1661" s="55"/>
      <c r="BQ1661" s="55"/>
      <c r="BR1661" s="55"/>
    </row>
    <row r="1662" spans="3:70" x14ac:dyDescent="0.4">
      <c r="C1662" s="55"/>
      <c r="D1662" s="55"/>
      <c r="E1662" s="55"/>
      <c r="F1662" s="55"/>
      <c r="G1662" s="55"/>
      <c r="H1662" s="55"/>
      <c r="I1662" s="55"/>
      <c r="J1662" s="55"/>
      <c r="K1662" s="55"/>
      <c r="L1662" s="55"/>
      <c r="M1662" s="55"/>
      <c r="N1662" s="55"/>
      <c r="O1662" s="55"/>
      <c r="P1662" s="55"/>
      <c r="Q1662" s="55"/>
      <c r="R1662" s="55"/>
      <c r="S1662" s="55"/>
      <c r="T1662" s="55"/>
      <c r="U1662" s="55"/>
      <c r="V1662" s="55"/>
      <c r="W1662" s="55"/>
      <c r="X1662" s="55"/>
      <c r="Y1662" s="55"/>
      <c r="Z1662" s="55"/>
      <c r="AA1662" s="55"/>
      <c r="AB1662" s="55"/>
      <c r="AC1662" s="55"/>
      <c r="AD1662" s="55"/>
      <c r="AE1662" s="55"/>
      <c r="AF1662" s="55"/>
      <c r="AG1662" s="55"/>
      <c r="AH1662" s="55"/>
      <c r="AI1662" s="55"/>
      <c r="AJ1662" s="55"/>
      <c r="AK1662" s="55"/>
      <c r="AL1662" s="55"/>
      <c r="AM1662" s="55"/>
      <c r="AN1662" s="55"/>
      <c r="AO1662" s="55"/>
      <c r="AP1662" s="55"/>
      <c r="AQ1662" s="55"/>
      <c r="AR1662" s="55"/>
      <c r="AS1662" s="55"/>
      <c r="AT1662" s="55"/>
      <c r="AU1662" s="55"/>
      <c r="AV1662" s="55"/>
      <c r="AW1662" s="55"/>
      <c r="AX1662" s="55"/>
      <c r="AY1662" s="55"/>
      <c r="AZ1662" s="55"/>
      <c r="BA1662" s="55"/>
      <c r="BB1662" s="55"/>
      <c r="BC1662" s="55"/>
      <c r="BD1662" s="55"/>
      <c r="BE1662" s="55"/>
      <c r="BF1662" s="55"/>
      <c r="BG1662" s="55"/>
      <c r="BH1662" s="55"/>
      <c r="BI1662" s="55"/>
      <c r="BJ1662" s="55"/>
      <c r="BK1662" s="55"/>
      <c r="BL1662" s="55"/>
      <c r="BM1662" s="55"/>
      <c r="BN1662" s="55"/>
      <c r="BO1662" s="55"/>
      <c r="BP1662" s="55"/>
      <c r="BQ1662" s="55"/>
      <c r="BR1662" s="55"/>
    </row>
    <row r="1663" spans="3:70" x14ac:dyDescent="0.4">
      <c r="C1663" s="55"/>
      <c r="D1663" s="55"/>
      <c r="E1663" s="55"/>
      <c r="F1663" s="55"/>
      <c r="G1663" s="55"/>
      <c r="H1663" s="55"/>
      <c r="I1663" s="55"/>
      <c r="J1663" s="55"/>
      <c r="K1663" s="55"/>
      <c r="L1663" s="55"/>
      <c r="M1663" s="55"/>
      <c r="N1663" s="55"/>
      <c r="O1663" s="55"/>
      <c r="P1663" s="55"/>
      <c r="Q1663" s="55"/>
      <c r="R1663" s="55"/>
      <c r="S1663" s="55"/>
      <c r="T1663" s="55"/>
      <c r="U1663" s="55"/>
      <c r="V1663" s="55"/>
      <c r="W1663" s="55"/>
      <c r="X1663" s="55"/>
      <c r="Y1663" s="55"/>
      <c r="Z1663" s="55"/>
      <c r="AA1663" s="55"/>
      <c r="AB1663" s="55"/>
      <c r="AC1663" s="55"/>
      <c r="AD1663" s="55"/>
      <c r="AE1663" s="55"/>
      <c r="AF1663" s="55"/>
      <c r="AG1663" s="55"/>
      <c r="AH1663" s="55"/>
      <c r="AI1663" s="55"/>
      <c r="AJ1663" s="55"/>
      <c r="AK1663" s="55"/>
      <c r="AL1663" s="55"/>
      <c r="AM1663" s="55"/>
      <c r="AN1663" s="55"/>
      <c r="AO1663" s="55"/>
      <c r="AP1663" s="55"/>
      <c r="AQ1663" s="55"/>
      <c r="AR1663" s="55"/>
      <c r="AS1663" s="55"/>
      <c r="AT1663" s="55"/>
      <c r="AU1663" s="55"/>
      <c r="AV1663" s="55"/>
      <c r="AW1663" s="55"/>
      <c r="AX1663" s="55"/>
      <c r="AY1663" s="55"/>
      <c r="AZ1663" s="55"/>
      <c r="BA1663" s="55"/>
      <c r="BB1663" s="55"/>
      <c r="BC1663" s="55"/>
      <c r="BD1663" s="55"/>
      <c r="BE1663" s="55"/>
      <c r="BF1663" s="55"/>
      <c r="BG1663" s="55"/>
      <c r="BH1663" s="55"/>
      <c r="BI1663" s="55"/>
      <c r="BJ1663" s="55"/>
      <c r="BK1663" s="55"/>
      <c r="BL1663" s="55"/>
      <c r="BM1663" s="55"/>
      <c r="BN1663" s="55"/>
      <c r="BO1663" s="55"/>
      <c r="BP1663" s="55"/>
      <c r="BQ1663" s="55"/>
      <c r="BR1663" s="55"/>
    </row>
    <row r="1664" spans="3:70" x14ac:dyDescent="0.4">
      <c r="C1664" s="55"/>
      <c r="D1664" s="55"/>
      <c r="E1664" s="55"/>
      <c r="F1664" s="55"/>
      <c r="G1664" s="55"/>
      <c r="H1664" s="55"/>
      <c r="I1664" s="55"/>
      <c r="J1664" s="55"/>
      <c r="K1664" s="55"/>
      <c r="L1664" s="55"/>
      <c r="M1664" s="55"/>
      <c r="N1664" s="55"/>
      <c r="O1664" s="55"/>
      <c r="P1664" s="55"/>
      <c r="Q1664" s="55"/>
      <c r="R1664" s="55"/>
      <c r="S1664" s="55"/>
      <c r="T1664" s="55"/>
      <c r="U1664" s="55"/>
      <c r="V1664" s="55"/>
      <c r="W1664" s="55"/>
      <c r="X1664" s="55"/>
      <c r="Y1664" s="55"/>
      <c r="Z1664" s="55"/>
      <c r="AA1664" s="55"/>
      <c r="AB1664" s="55"/>
      <c r="AC1664" s="55"/>
      <c r="AD1664" s="55"/>
      <c r="AE1664" s="55"/>
      <c r="AF1664" s="55"/>
      <c r="AG1664" s="55"/>
      <c r="AH1664" s="55"/>
      <c r="AI1664" s="55"/>
      <c r="AJ1664" s="55"/>
      <c r="AK1664" s="55"/>
      <c r="AL1664" s="55"/>
      <c r="AM1664" s="55"/>
      <c r="AN1664" s="55"/>
      <c r="AO1664" s="55"/>
      <c r="AP1664" s="55"/>
      <c r="AQ1664" s="55"/>
      <c r="AR1664" s="55"/>
      <c r="AS1664" s="55"/>
      <c r="AT1664" s="55"/>
      <c r="AU1664" s="55"/>
      <c r="AV1664" s="55"/>
      <c r="AW1664" s="55"/>
      <c r="AX1664" s="55"/>
      <c r="AY1664" s="55"/>
      <c r="AZ1664" s="55"/>
      <c r="BA1664" s="55"/>
      <c r="BB1664" s="55"/>
      <c r="BC1664" s="55"/>
      <c r="BD1664" s="55"/>
      <c r="BE1664" s="55"/>
      <c r="BF1664" s="55"/>
      <c r="BG1664" s="55"/>
      <c r="BH1664" s="55"/>
      <c r="BI1664" s="55"/>
      <c r="BJ1664" s="55"/>
      <c r="BK1664" s="55"/>
      <c r="BL1664" s="55"/>
      <c r="BM1664" s="55"/>
      <c r="BN1664" s="55"/>
      <c r="BO1664" s="55"/>
      <c r="BP1664" s="55"/>
      <c r="BQ1664" s="55"/>
      <c r="BR1664" s="55"/>
    </row>
    <row r="1665" spans="3:70" x14ac:dyDescent="0.4">
      <c r="C1665" s="55"/>
      <c r="D1665" s="55"/>
      <c r="E1665" s="55"/>
      <c r="F1665" s="55"/>
      <c r="G1665" s="55"/>
      <c r="H1665" s="55"/>
      <c r="I1665" s="55"/>
      <c r="J1665" s="55"/>
      <c r="K1665" s="55"/>
      <c r="L1665" s="55"/>
      <c r="M1665" s="55"/>
      <c r="N1665" s="55"/>
      <c r="O1665" s="55"/>
      <c r="P1665" s="55"/>
      <c r="Q1665" s="55"/>
      <c r="R1665" s="55"/>
      <c r="S1665" s="55"/>
      <c r="T1665" s="55"/>
      <c r="U1665" s="55"/>
      <c r="V1665" s="55"/>
      <c r="W1665" s="55"/>
      <c r="X1665" s="55"/>
      <c r="Y1665" s="55"/>
      <c r="Z1665" s="55"/>
      <c r="AA1665" s="55"/>
      <c r="AB1665" s="55"/>
      <c r="AC1665" s="55"/>
      <c r="AD1665" s="55"/>
      <c r="AE1665" s="55"/>
      <c r="AF1665" s="55"/>
      <c r="AG1665" s="55"/>
      <c r="AH1665" s="55"/>
      <c r="AI1665" s="55"/>
      <c r="AJ1665" s="55"/>
      <c r="AK1665" s="55"/>
      <c r="AL1665" s="55"/>
      <c r="AM1665" s="55"/>
      <c r="AN1665" s="55"/>
      <c r="AO1665" s="55"/>
      <c r="AP1665" s="55"/>
      <c r="AQ1665" s="55"/>
      <c r="AR1665" s="55"/>
      <c r="AS1665" s="55"/>
      <c r="AT1665" s="55"/>
      <c r="AU1665" s="55"/>
      <c r="AV1665" s="55"/>
      <c r="AW1665" s="55"/>
      <c r="AX1665" s="55"/>
      <c r="AY1665" s="55"/>
      <c r="AZ1665" s="55"/>
      <c r="BA1665" s="55"/>
      <c r="BB1665" s="55"/>
      <c r="BC1665" s="55"/>
      <c r="BD1665" s="55"/>
      <c r="BE1665" s="55"/>
      <c r="BF1665" s="55"/>
      <c r="BG1665" s="55"/>
      <c r="BH1665" s="55"/>
      <c r="BI1665" s="55"/>
      <c r="BJ1665" s="55"/>
      <c r="BK1665" s="55"/>
      <c r="BL1665" s="55"/>
      <c r="BM1665" s="55"/>
      <c r="BN1665" s="55"/>
      <c r="BO1665" s="55"/>
      <c r="BP1665" s="55"/>
      <c r="BQ1665" s="55"/>
      <c r="BR1665" s="55"/>
    </row>
    <row r="1666" spans="3:70" x14ac:dyDescent="0.4">
      <c r="C1666" s="55"/>
      <c r="D1666" s="55"/>
      <c r="E1666" s="55"/>
      <c r="F1666" s="55"/>
      <c r="G1666" s="55"/>
      <c r="H1666" s="55"/>
      <c r="I1666" s="55"/>
      <c r="J1666" s="55"/>
      <c r="K1666" s="55"/>
      <c r="L1666" s="55"/>
      <c r="M1666" s="55"/>
      <c r="N1666" s="55"/>
      <c r="O1666" s="55"/>
      <c r="P1666" s="55"/>
      <c r="Q1666" s="55"/>
      <c r="R1666" s="55"/>
      <c r="S1666" s="55"/>
      <c r="T1666" s="55"/>
      <c r="U1666" s="55"/>
      <c r="V1666" s="55"/>
      <c r="W1666" s="55"/>
      <c r="X1666" s="55"/>
      <c r="Y1666" s="55"/>
      <c r="Z1666" s="55"/>
      <c r="AA1666" s="55"/>
      <c r="AB1666" s="55"/>
      <c r="AC1666" s="55"/>
      <c r="AD1666" s="55"/>
      <c r="AE1666" s="55"/>
      <c r="AF1666" s="55"/>
      <c r="AG1666" s="55"/>
      <c r="AH1666" s="55"/>
      <c r="AI1666" s="55"/>
      <c r="AJ1666" s="55"/>
      <c r="AK1666" s="55"/>
      <c r="AL1666" s="55"/>
      <c r="AM1666" s="55"/>
      <c r="AN1666" s="55"/>
      <c r="AO1666" s="55"/>
      <c r="AP1666" s="55"/>
      <c r="AQ1666" s="55"/>
      <c r="AR1666" s="55"/>
      <c r="AS1666" s="55"/>
      <c r="AT1666" s="55"/>
      <c r="AU1666" s="55"/>
      <c r="AV1666" s="55"/>
      <c r="AW1666" s="55"/>
      <c r="AX1666" s="55"/>
      <c r="AY1666" s="55"/>
      <c r="AZ1666" s="55"/>
      <c r="BA1666" s="55"/>
      <c r="BB1666" s="55"/>
      <c r="BC1666" s="55"/>
      <c r="BD1666" s="55"/>
      <c r="BE1666" s="55"/>
      <c r="BF1666" s="55"/>
      <c r="BG1666" s="55"/>
      <c r="BH1666" s="55"/>
      <c r="BI1666" s="55"/>
      <c r="BJ1666" s="55"/>
      <c r="BK1666" s="55"/>
      <c r="BL1666" s="55"/>
      <c r="BM1666" s="55"/>
      <c r="BN1666" s="55"/>
      <c r="BO1666" s="55"/>
      <c r="BP1666" s="55"/>
      <c r="BQ1666" s="55"/>
      <c r="BR1666" s="55"/>
    </row>
    <row r="1667" spans="3:70" x14ac:dyDescent="0.4">
      <c r="C1667" s="55"/>
      <c r="D1667" s="55"/>
      <c r="E1667" s="55"/>
      <c r="F1667" s="55"/>
      <c r="G1667" s="55"/>
      <c r="H1667" s="55"/>
      <c r="I1667" s="55"/>
      <c r="J1667" s="55"/>
      <c r="K1667" s="55"/>
      <c r="L1667" s="55"/>
      <c r="M1667" s="55"/>
      <c r="N1667" s="55"/>
      <c r="O1667" s="55"/>
      <c r="P1667" s="55"/>
      <c r="Q1667" s="55"/>
      <c r="R1667" s="55"/>
      <c r="S1667" s="55"/>
      <c r="T1667" s="55"/>
      <c r="U1667" s="55"/>
      <c r="V1667" s="55"/>
      <c r="W1667" s="55"/>
      <c r="X1667" s="55"/>
      <c r="Y1667" s="55"/>
      <c r="Z1667" s="55"/>
      <c r="AA1667" s="55"/>
      <c r="AB1667" s="55"/>
      <c r="AC1667" s="55"/>
      <c r="AD1667" s="55"/>
      <c r="AE1667" s="55"/>
      <c r="AF1667" s="55"/>
      <c r="AG1667" s="55"/>
      <c r="AH1667" s="55"/>
      <c r="AI1667" s="55"/>
      <c r="AJ1667" s="55"/>
      <c r="AK1667" s="55"/>
      <c r="AL1667" s="55"/>
      <c r="AM1667" s="55"/>
      <c r="AN1667" s="55"/>
      <c r="AO1667" s="55"/>
      <c r="AP1667" s="55"/>
      <c r="AQ1667" s="55"/>
      <c r="AR1667" s="55"/>
      <c r="AS1667" s="55"/>
      <c r="AT1667" s="55"/>
      <c r="AU1667" s="55"/>
      <c r="AV1667" s="55"/>
      <c r="AW1667" s="55"/>
      <c r="AX1667" s="55"/>
      <c r="AY1667" s="55"/>
      <c r="AZ1667" s="55"/>
      <c r="BA1667" s="55"/>
      <c r="BB1667" s="55"/>
      <c r="BC1667" s="55"/>
      <c r="BD1667" s="55"/>
      <c r="BE1667" s="55"/>
      <c r="BF1667" s="55"/>
      <c r="BG1667" s="55"/>
      <c r="BH1667" s="55"/>
      <c r="BI1667" s="55"/>
      <c r="BJ1667" s="55"/>
      <c r="BK1667" s="55"/>
      <c r="BL1667" s="55"/>
      <c r="BM1667" s="55"/>
      <c r="BN1667" s="55"/>
      <c r="BO1667" s="55"/>
      <c r="BP1667" s="55"/>
      <c r="BQ1667" s="55"/>
      <c r="BR1667" s="55"/>
    </row>
    <row r="1668" spans="3:70" x14ac:dyDescent="0.4">
      <c r="C1668" s="55"/>
      <c r="D1668" s="55"/>
      <c r="E1668" s="55"/>
      <c r="F1668" s="55"/>
      <c r="G1668" s="55"/>
      <c r="H1668" s="55"/>
      <c r="I1668" s="55"/>
      <c r="J1668" s="55"/>
      <c r="K1668" s="55"/>
      <c r="L1668" s="55"/>
      <c r="M1668" s="55"/>
      <c r="N1668" s="55"/>
      <c r="O1668" s="55"/>
      <c r="P1668" s="55"/>
      <c r="Q1668" s="55"/>
      <c r="R1668" s="55"/>
      <c r="S1668" s="55"/>
      <c r="T1668" s="55"/>
      <c r="U1668" s="55"/>
      <c r="V1668" s="55"/>
      <c r="W1668" s="55"/>
      <c r="X1668" s="55"/>
      <c r="Y1668" s="55"/>
      <c r="Z1668" s="55"/>
      <c r="AA1668" s="55"/>
      <c r="AB1668" s="55"/>
      <c r="AC1668" s="55"/>
      <c r="AD1668" s="55"/>
      <c r="AE1668" s="55"/>
      <c r="AF1668" s="55"/>
      <c r="AG1668" s="55"/>
      <c r="AH1668" s="55"/>
      <c r="AI1668" s="55"/>
      <c r="AJ1668" s="55"/>
      <c r="AK1668" s="55"/>
      <c r="AL1668" s="55"/>
      <c r="AM1668" s="55"/>
      <c r="AN1668" s="55"/>
      <c r="AO1668" s="55"/>
      <c r="AP1668" s="55"/>
      <c r="AQ1668" s="55"/>
      <c r="AR1668" s="55"/>
      <c r="AS1668" s="55"/>
      <c r="AT1668" s="55"/>
      <c r="AU1668" s="55"/>
      <c r="AV1668" s="55"/>
      <c r="AW1668" s="55"/>
      <c r="AX1668" s="55"/>
      <c r="AY1668" s="55"/>
      <c r="AZ1668" s="55"/>
      <c r="BA1668" s="55"/>
      <c r="BB1668" s="55"/>
      <c r="BC1668" s="55"/>
      <c r="BD1668" s="55"/>
      <c r="BE1668" s="55"/>
      <c r="BF1668" s="55"/>
      <c r="BG1668" s="55"/>
      <c r="BH1668" s="55"/>
      <c r="BI1668" s="55"/>
      <c r="BJ1668" s="55"/>
      <c r="BK1668" s="55"/>
      <c r="BL1668" s="55"/>
      <c r="BM1668" s="55"/>
      <c r="BN1668" s="55"/>
      <c r="BO1668" s="55"/>
      <c r="BP1668" s="55"/>
      <c r="BQ1668" s="55"/>
      <c r="BR1668" s="55"/>
    </row>
    <row r="1669" spans="3:70" x14ac:dyDescent="0.4">
      <c r="C1669" s="55"/>
      <c r="D1669" s="55"/>
      <c r="E1669" s="55"/>
      <c r="F1669" s="55"/>
      <c r="G1669" s="55"/>
      <c r="H1669" s="55"/>
      <c r="I1669" s="55"/>
      <c r="J1669" s="55"/>
      <c r="K1669" s="55"/>
      <c r="L1669" s="55"/>
      <c r="M1669" s="55"/>
      <c r="N1669" s="55"/>
      <c r="O1669" s="55"/>
      <c r="P1669" s="55"/>
      <c r="Q1669" s="55"/>
      <c r="R1669" s="55"/>
      <c r="S1669" s="55"/>
      <c r="T1669" s="55"/>
      <c r="U1669" s="55"/>
      <c r="V1669" s="55"/>
      <c r="W1669" s="55"/>
      <c r="X1669" s="55"/>
      <c r="Y1669" s="55"/>
      <c r="Z1669" s="55"/>
      <c r="AA1669" s="55"/>
      <c r="AB1669" s="55"/>
      <c r="AC1669" s="55"/>
      <c r="AD1669" s="55"/>
      <c r="AE1669" s="55"/>
      <c r="AF1669" s="55"/>
      <c r="AG1669" s="55"/>
      <c r="AH1669" s="55"/>
      <c r="AI1669" s="55"/>
      <c r="AJ1669" s="55"/>
      <c r="AK1669" s="55"/>
      <c r="AL1669" s="55"/>
      <c r="AM1669" s="55"/>
      <c r="AN1669" s="55"/>
      <c r="AO1669" s="55"/>
      <c r="AP1669" s="55"/>
      <c r="AQ1669" s="55"/>
      <c r="AR1669" s="55"/>
      <c r="AS1669" s="55"/>
      <c r="AT1669" s="55"/>
      <c r="AU1669" s="55"/>
      <c r="AV1669" s="55"/>
      <c r="AW1669" s="55"/>
      <c r="AX1669" s="55"/>
      <c r="AY1669" s="55"/>
      <c r="AZ1669" s="55"/>
      <c r="BA1669" s="55"/>
      <c r="BB1669" s="55"/>
      <c r="BC1669" s="55"/>
      <c r="BD1669" s="55"/>
      <c r="BE1669" s="55"/>
      <c r="BF1669" s="55"/>
      <c r="BG1669" s="55"/>
      <c r="BH1669" s="55"/>
      <c r="BI1669" s="55"/>
      <c r="BJ1669" s="55"/>
      <c r="BK1669" s="55"/>
      <c r="BL1669" s="55"/>
      <c r="BM1669" s="55"/>
      <c r="BN1669" s="55"/>
      <c r="BO1669" s="55"/>
      <c r="BP1669" s="55"/>
      <c r="BQ1669" s="55"/>
      <c r="BR1669" s="55"/>
    </row>
    <row r="1670" spans="3:70" x14ac:dyDescent="0.4">
      <c r="C1670" s="55"/>
      <c r="D1670" s="55"/>
      <c r="E1670" s="55"/>
      <c r="F1670" s="55"/>
      <c r="G1670" s="55"/>
      <c r="H1670" s="55"/>
      <c r="I1670" s="55"/>
      <c r="J1670" s="55"/>
      <c r="K1670" s="55"/>
      <c r="L1670" s="55"/>
      <c r="M1670" s="55"/>
      <c r="N1670" s="55"/>
      <c r="O1670" s="55"/>
      <c r="P1670" s="55"/>
      <c r="Q1670" s="55"/>
      <c r="R1670" s="55"/>
      <c r="S1670" s="55"/>
      <c r="T1670" s="55"/>
      <c r="U1670" s="55"/>
      <c r="V1670" s="55"/>
      <c r="W1670" s="55"/>
      <c r="X1670" s="55"/>
      <c r="Y1670" s="55"/>
      <c r="Z1670" s="55"/>
      <c r="AA1670" s="55"/>
      <c r="AB1670" s="55"/>
      <c r="AC1670" s="55"/>
      <c r="AD1670" s="55"/>
      <c r="AE1670" s="55"/>
      <c r="AF1670" s="55"/>
      <c r="AG1670" s="55"/>
      <c r="AH1670" s="55"/>
      <c r="AI1670" s="55"/>
      <c r="AJ1670" s="55"/>
      <c r="AK1670" s="55"/>
      <c r="AL1670" s="55"/>
      <c r="AM1670" s="55"/>
      <c r="AN1670" s="55"/>
      <c r="AO1670" s="55"/>
      <c r="AP1670" s="55"/>
      <c r="AQ1670" s="55"/>
      <c r="AR1670" s="55"/>
      <c r="AS1670" s="55"/>
      <c r="AT1670" s="55"/>
      <c r="AU1670" s="55"/>
      <c r="AV1670" s="55"/>
      <c r="AW1670" s="55"/>
      <c r="AX1670" s="55"/>
      <c r="AY1670" s="55"/>
      <c r="AZ1670" s="55"/>
      <c r="BA1670" s="55"/>
      <c r="BB1670" s="55"/>
      <c r="BC1670" s="55"/>
      <c r="BD1670" s="55"/>
      <c r="BE1670" s="55"/>
      <c r="BF1670" s="55"/>
      <c r="BG1670" s="55"/>
      <c r="BH1670" s="55"/>
      <c r="BI1670" s="55"/>
      <c r="BJ1670" s="55"/>
      <c r="BK1670" s="55"/>
      <c r="BL1670" s="55"/>
      <c r="BM1670" s="55"/>
      <c r="BN1670" s="55"/>
      <c r="BO1670" s="55"/>
      <c r="BP1670" s="55"/>
      <c r="BQ1670" s="55"/>
      <c r="BR1670" s="55"/>
    </row>
    <row r="1671" spans="3:70" x14ac:dyDescent="0.4">
      <c r="C1671" s="55"/>
      <c r="D1671" s="55"/>
      <c r="E1671" s="55"/>
      <c r="F1671" s="55"/>
      <c r="G1671" s="55"/>
      <c r="H1671" s="55"/>
      <c r="I1671" s="55"/>
      <c r="J1671" s="55"/>
      <c r="K1671" s="55"/>
      <c r="L1671" s="55"/>
      <c r="M1671" s="55"/>
      <c r="N1671" s="55"/>
      <c r="O1671" s="55"/>
      <c r="P1671" s="55"/>
      <c r="Q1671" s="55"/>
      <c r="R1671" s="55"/>
      <c r="S1671" s="55"/>
      <c r="T1671" s="55"/>
      <c r="U1671" s="55"/>
      <c r="V1671" s="55"/>
      <c r="W1671" s="55"/>
      <c r="X1671" s="55"/>
      <c r="Y1671" s="55"/>
      <c r="Z1671" s="55"/>
      <c r="AA1671" s="55"/>
      <c r="AB1671" s="55"/>
      <c r="AC1671" s="55"/>
      <c r="AD1671" s="55"/>
      <c r="AE1671" s="55"/>
      <c r="AF1671" s="55"/>
      <c r="AG1671" s="55"/>
      <c r="AH1671" s="55"/>
      <c r="AI1671" s="55"/>
      <c r="AJ1671" s="55"/>
      <c r="AK1671" s="55"/>
      <c r="AL1671" s="55"/>
      <c r="AM1671" s="55"/>
      <c r="AN1671" s="55"/>
      <c r="AO1671" s="55"/>
      <c r="AP1671" s="55"/>
      <c r="AQ1671" s="55"/>
      <c r="AR1671" s="55"/>
      <c r="AS1671" s="55"/>
      <c r="AT1671" s="55"/>
      <c r="AU1671" s="55"/>
      <c r="AV1671" s="55"/>
      <c r="AW1671" s="55"/>
      <c r="AX1671" s="55"/>
      <c r="AY1671" s="55"/>
      <c r="AZ1671" s="55"/>
      <c r="BA1671" s="55"/>
      <c r="BB1671" s="55"/>
      <c r="BC1671" s="55"/>
      <c r="BD1671" s="55"/>
      <c r="BE1671" s="55"/>
      <c r="BF1671" s="55"/>
      <c r="BG1671" s="55"/>
      <c r="BH1671" s="55"/>
      <c r="BI1671" s="55"/>
      <c r="BJ1671" s="55"/>
      <c r="BK1671" s="55"/>
      <c r="BL1671" s="55"/>
      <c r="BM1671" s="55"/>
      <c r="BN1671" s="55"/>
      <c r="BO1671" s="55"/>
      <c r="BP1671" s="55"/>
      <c r="BQ1671" s="55"/>
      <c r="BR1671" s="55"/>
    </row>
    <row r="1672" spans="3:70" x14ac:dyDescent="0.4">
      <c r="C1672" s="55"/>
      <c r="D1672" s="55"/>
      <c r="E1672" s="55"/>
      <c r="F1672" s="55"/>
      <c r="G1672" s="55"/>
      <c r="H1672" s="55"/>
      <c r="I1672" s="55"/>
      <c r="J1672" s="55"/>
      <c r="K1672" s="55"/>
      <c r="L1672" s="55"/>
      <c r="M1672" s="55"/>
      <c r="N1672" s="55"/>
      <c r="O1672" s="55"/>
      <c r="P1672" s="55"/>
      <c r="Q1672" s="55"/>
      <c r="R1672" s="55"/>
      <c r="S1672" s="55"/>
      <c r="T1672" s="55"/>
      <c r="U1672" s="55"/>
      <c r="V1672" s="55"/>
      <c r="W1672" s="55"/>
      <c r="X1672" s="55"/>
      <c r="Y1672" s="55"/>
      <c r="Z1672" s="55"/>
      <c r="AA1672" s="55"/>
      <c r="AB1672" s="55"/>
      <c r="AC1672" s="55"/>
      <c r="AD1672" s="55"/>
      <c r="AE1672" s="55"/>
      <c r="AF1672" s="55"/>
      <c r="AG1672" s="55"/>
      <c r="AH1672" s="55"/>
      <c r="AI1672" s="55"/>
      <c r="AJ1672" s="55"/>
      <c r="AK1672" s="55"/>
      <c r="AL1672" s="55"/>
      <c r="AM1672" s="55"/>
      <c r="AN1672" s="55"/>
      <c r="AO1672" s="55"/>
      <c r="AP1672" s="55"/>
      <c r="AQ1672" s="55"/>
      <c r="AR1672" s="55"/>
      <c r="AS1672" s="55"/>
      <c r="AT1672" s="55"/>
      <c r="AU1672" s="55"/>
      <c r="AV1672" s="55"/>
      <c r="AW1672" s="55"/>
      <c r="AX1672" s="55"/>
      <c r="AY1672" s="55"/>
      <c r="AZ1672" s="55"/>
      <c r="BA1672" s="55"/>
      <c r="BB1672" s="55"/>
      <c r="BC1672" s="55"/>
      <c r="BD1672" s="55"/>
      <c r="BE1672" s="55"/>
      <c r="BF1672" s="55"/>
      <c r="BG1672" s="55"/>
      <c r="BH1672" s="55"/>
      <c r="BI1672" s="55"/>
      <c r="BJ1672" s="55"/>
      <c r="BK1672" s="55"/>
      <c r="BL1672" s="55"/>
      <c r="BM1672" s="55"/>
      <c r="BN1672" s="55"/>
      <c r="BO1672" s="55"/>
      <c r="BP1672" s="55"/>
      <c r="BQ1672" s="55"/>
      <c r="BR1672" s="55"/>
    </row>
    <row r="1673" spans="3:70" x14ac:dyDescent="0.4">
      <c r="C1673" s="55"/>
      <c r="D1673" s="55"/>
      <c r="E1673" s="55"/>
      <c r="F1673" s="55"/>
      <c r="G1673" s="55"/>
      <c r="H1673" s="55"/>
      <c r="I1673" s="55"/>
      <c r="J1673" s="55"/>
      <c r="K1673" s="55"/>
      <c r="L1673" s="55"/>
      <c r="M1673" s="55"/>
      <c r="N1673" s="55"/>
      <c r="O1673" s="55"/>
      <c r="P1673" s="55"/>
      <c r="Q1673" s="55"/>
      <c r="R1673" s="55"/>
      <c r="S1673" s="55"/>
      <c r="T1673" s="55"/>
      <c r="U1673" s="55"/>
      <c r="V1673" s="55"/>
      <c r="W1673" s="55"/>
      <c r="X1673" s="55"/>
      <c r="Y1673" s="55"/>
      <c r="Z1673" s="55"/>
      <c r="AA1673" s="55"/>
      <c r="AB1673" s="55"/>
      <c r="AC1673" s="55"/>
      <c r="AD1673" s="55"/>
      <c r="AE1673" s="55"/>
      <c r="AF1673" s="55"/>
      <c r="AG1673" s="55"/>
      <c r="AH1673" s="55"/>
      <c r="AI1673" s="55"/>
      <c r="AJ1673" s="55"/>
      <c r="AK1673" s="55"/>
      <c r="AL1673" s="55"/>
      <c r="AM1673" s="55"/>
      <c r="AN1673" s="55"/>
      <c r="AO1673" s="55"/>
      <c r="AP1673" s="55"/>
      <c r="AQ1673" s="55"/>
      <c r="AR1673" s="55"/>
      <c r="AS1673" s="55"/>
      <c r="AT1673" s="55"/>
      <c r="AU1673" s="55"/>
      <c r="AV1673" s="55"/>
      <c r="AW1673" s="55"/>
      <c r="AX1673" s="55"/>
      <c r="AY1673" s="55"/>
      <c r="AZ1673" s="55"/>
      <c r="BA1673" s="55"/>
      <c r="BB1673" s="55"/>
      <c r="BC1673" s="55"/>
      <c r="BD1673" s="55"/>
      <c r="BE1673" s="55"/>
      <c r="BF1673" s="55"/>
      <c r="BG1673" s="55"/>
      <c r="BH1673" s="55"/>
      <c r="BI1673" s="55"/>
      <c r="BJ1673" s="55"/>
      <c r="BK1673" s="55"/>
      <c r="BL1673" s="55"/>
      <c r="BM1673" s="55"/>
      <c r="BN1673" s="55"/>
      <c r="BO1673" s="55"/>
      <c r="BP1673" s="55"/>
      <c r="BQ1673" s="55"/>
      <c r="BR1673" s="55"/>
    </row>
    <row r="1674" spans="3:70" x14ac:dyDescent="0.4">
      <c r="C1674" s="55"/>
      <c r="D1674" s="55"/>
      <c r="E1674" s="55"/>
      <c r="F1674" s="55"/>
      <c r="G1674" s="55"/>
      <c r="H1674" s="55"/>
      <c r="I1674" s="55"/>
      <c r="J1674" s="55"/>
      <c r="K1674" s="55"/>
      <c r="L1674" s="55"/>
      <c r="M1674" s="55"/>
      <c r="N1674" s="55"/>
      <c r="O1674" s="55"/>
      <c r="P1674" s="55"/>
      <c r="Q1674" s="55"/>
      <c r="R1674" s="55"/>
      <c r="S1674" s="55"/>
      <c r="T1674" s="55"/>
      <c r="U1674" s="55"/>
      <c r="V1674" s="55"/>
      <c r="W1674" s="55"/>
      <c r="X1674" s="55"/>
      <c r="Y1674" s="55"/>
      <c r="Z1674" s="55"/>
      <c r="AA1674" s="55"/>
      <c r="AB1674" s="55"/>
      <c r="AC1674" s="55"/>
      <c r="AD1674" s="55"/>
      <c r="AE1674" s="55"/>
      <c r="AF1674" s="55"/>
      <c r="AG1674" s="55"/>
      <c r="AH1674" s="55"/>
      <c r="AI1674" s="55"/>
      <c r="AJ1674" s="55"/>
      <c r="AK1674" s="55"/>
      <c r="AL1674" s="55"/>
      <c r="AM1674" s="55"/>
      <c r="AN1674" s="55"/>
      <c r="AO1674" s="55"/>
      <c r="AP1674" s="55"/>
      <c r="AQ1674" s="55"/>
      <c r="AR1674" s="55"/>
      <c r="AS1674" s="55"/>
      <c r="AT1674" s="55"/>
      <c r="AU1674" s="55"/>
      <c r="AV1674" s="55"/>
      <c r="AW1674" s="55"/>
      <c r="AX1674" s="55"/>
      <c r="AY1674" s="55"/>
      <c r="AZ1674" s="55"/>
      <c r="BA1674" s="55"/>
      <c r="BB1674" s="55"/>
      <c r="BC1674" s="55"/>
      <c r="BD1674" s="55"/>
      <c r="BE1674" s="55"/>
      <c r="BF1674" s="55"/>
      <c r="BG1674" s="55"/>
      <c r="BH1674" s="55"/>
      <c r="BI1674" s="55"/>
      <c r="BJ1674" s="55"/>
      <c r="BK1674" s="55"/>
      <c r="BL1674" s="55"/>
      <c r="BM1674" s="55"/>
      <c r="BN1674" s="55"/>
      <c r="BO1674" s="55"/>
      <c r="BP1674" s="55"/>
      <c r="BQ1674" s="55"/>
      <c r="BR1674" s="55"/>
    </row>
    <row r="1675" spans="3:70" x14ac:dyDescent="0.4">
      <c r="C1675" s="55"/>
      <c r="D1675" s="55"/>
      <c r="E1675" s="55"/>
      <c r="F1675" s="55"/>
      <c r="G1675" s="55"/>
      <c r="H1675" s="55"/>
      <c r="I1675" s="55"/>
      <c r="J1675" s="55"/>
      <c r="K1675" s="55"/>
      <c r="L1675" s="55"/>
      <c r="M1675" s="55"/>
      <c r="N1675" s="55"/>
      <c r="O1675" s="55"/>
      <c r="P1675" s="55"/>
      <c r="Q1675" s="55"/>
      <c r="R1675" s="55"/>
      <c r="S1675" s="55"/>
      <c r="T1675" s="55"/>
      <c r="U1675" s="55"/>
      <c r="V1675" s="55"/>
      <c r="W1675" s="55"/>
      <c r="X1675" s="55"/>
      <c r="Y1675" s="55"/>
      <c r="Z1675" s="55"/>
      <c r="AA1675" s="55"/>
      <c r="AB1675" s="55"/>
      <c r="AC1675" s="55"/>
      <c r="AD1675" s="55"/>
      <c r="AE1675" s="55"/>
      <c r="AF1675" s="55"/>
      <c r="AG1675" s="55"/>
      <c r="AH1675" s="55"/>
      <c r="AI1675" s="55"/>
      <c r="AJ1675" s="55"/>
      <c r="AK1675" s="55"/>
      <c r="AL1675" s="55"/>
      <c r="AM1675" s="55"/>
      <c r="AN1675" s="55"/>
      <c r="AO1675" s="55"/>
      <c r="AP1675" s="55"/>
      <c r="AQ1675" s="55"/>
      <c r="AR1675" s="55"/>
      <c r="AS1675" s="55"/>
      <c r="AT1675" s="55"/>
      <c r="AU1675" s="55"/>
      <c r="AV1675" s="55"/>
      <c r="AW1675" s="55"/>
      <c r="AX1675" s="55"/>
      <c r="AY1675" s="55"/>
      <c r="AZ1675" s="55"/>
      <c r="BA1675" s="55"/>
      <c r="BB1675" s="55"/>
      <c r="BC1675" s="55"/>
      <c r="BD1675" s="55"/>
      <c r="BE1675" s="55"/>
      <c r="BF1675" s="55"/>
      <c r="BG1675" s="55"/>
      <c r="BH1675" s="55"/>
      <c r="BI1675" s="55"/>
      <c r="BJ1675" s="55"/>
      <c r="BK1675" s="55"/>
      <c r="BL1675" s="55"/>
      <c r="BM1675" s="55"/>
      <c r="BN1675" s="55"/>
      <c r="BO1675" s="55"/>
      <c r="BP1675" s="55"/>
      <c r="BQ1675" s="55"/>
      <c r="BR1675" s="55"/>
    </row>
    <row r="1676" spans="3:70" x14ac:dyDescent="0.4">
      <c r="C1676" s="55"/>
      <c r="D1676" s="55"/>
      <c r="E1676" s="55"/>
      <c r="F1676" s="55"/>
      <c r="G1676" s="55"/>
      <c r="H1676" s="55"/>
      <c r="I1676" s="55"/>
      <c r="J1676" s="55"/>
      <c r="K1676" s="55"/>
      <c r="L1676" s="55"/>
      <c r="M1676" s="55"/>
      <c r="N1676" s="55"/>
      <c r="O1676" s="55"/>
      <c r="P1676" s="55"/>
      <c r="Q1676" s="55"/>
      <c r="R1676" s="55"/>
      <c r="S1676" s="55"/>
      <c r="T1676" s="55"/>
      <c r="U1676" s="55"/>
      <c r="V1676" s="55"/>
      <c r="W1676" s="55"/>
      <c r="X1676" s="55"/>
      <c r="Y1676" s="55"/>
      <c r="Z1676" s="55"/>
      <c r="AA1676" s="55"/>
      <c r="AB1676" s="55"/>
      <c r="AC1676" s="55"/>
      <c r="AD1676" s="55"/>
      <c r="AE1676" s="55"/>
      <c r="AF1676" s="55"/>
      <c r="AG1676" s="55"/>
      <c r="AH1676" s="55"/>
      <c r="AI1676" s="55"/>
      <c r="AJ1676" s="55"/>
      <c r="AK1676" s="55"/>
      <c r="AL1676" s="55"/>
      <c r="AM1676" s="55"/>
      <c r="AN1676" s="55"/>
      <c r="AO1676" s="55"/>
      <c r="AP1676" s="55"/>
      <c r="AQ1676" s="55"/>
      <c r="AR1676" s="55"/>
      <c r="AS1676" s="55"/>
      <c r="AT1676" s="55"/>
      <c r="AU1676" s="55"/>
      <c r="AV1676" s="55"/>
      <c r="AW1676" s="55"/>
      <c r="AX1676" s="55"/>
      <c r="AY1676" s="55"/>
      <c r="AZ1676" s="55"/>
      <c r="BA1676" s="55"/>
      <c r="BB1676" s="55"/>
      <c r="BC1676" s="55"/>
      <c r="BD1676" s="55"/>
      <c r="BE1676" s="55"/>
      <c r="BF1676" s="55"/>
      <c r="BG1676" s="55"/>
      <c r="BH1676" s="55"/>
      <c r="BI1676" s="55"/>
      <c r="BJ1676" s="55"/>
      <c r="BK1676" s="55"/>
      <c r="BL1676" s="55"/>
      <c r="BM1676" s="55"/>
      <c r="BN1676" s="55"/>
      <c r="BO1676" s="55"/>
      <c r="BP1676" s="55"/>
      <c r="BQ1676" s="55"/>
      <c r="BR1676" s="55"/>
    </row>
    <row r="1677" spans="3:70" x14ac:dyDescent="0.4">
      <c r="C1677" s="55"/>
      <c r="D1677" s="55"/>
      <c r="E1677" s="55"/>
      <c r="F1677" s="55"/>
      <c r="G1677" s="55"/>
      <c r="H1677" s="55"/>
      <c r="I1677" s="55"/>
      <c r="J1677" s="55"/>
      <c r="K1677" s="55"/>
      <c r="L1677" s="55"/>
      <c r="M1677" s="55"/>
      <c r="N1677" s="55"/>
      <c r="O1677" s="55"/>
      <c r="P1677" s="55"/>
      <c r="Q1677" s="55"/>
      <c r="R1677" s="55"/>
      <c r="S1677" s="55"/>
      <c r="T1677" s="55"/>
      <c r="U1677" s="55"/>
      <c r="V1677" s="55"/>
      <c r="W1677" s="55"/>
      <c r="X1677" s="55"/>
      <c r="Y1677" s="55"/>
      <c r="Z1677" s="55"/>
      <c r="AA1677" s="55"/>
      <c r="AB1677" s="55"/>
      <c r="AC1677" s="55"/>
      <c r="AD1677" s="55"/>
      <c r="AE1677" s="55"/>
      <c r="AF1677" s="55"/>
      <c r="AG1677" s="55"/>
      <c r="AH1677" s="55"/>
      <c r="AI1677" s="55"/>
      <c r="AJ1677" s="55"/>
      <c r="AK1677" s="55"/>
      <c r="AL1677" s="55"/>
      <c r="AM1677" s="55"/>
      <c r="AN1677" s="55"/>
      <c r="AO1677" s="55"/>
      <c r="AP1677" s="55"/>
      <c r="AQ1677" s="55"/>
      <c r="AR1677" s="55"/>
      <c r="AS1677" s="55"/>
      <c r="AT1677" s="55"/>
      <c r="AU1677" s="55"/>
      <c r="AV1677" s="55"/>
      <c r="AW1677" s="55"/>
      <c r="AX1677" s="55"/>
      <c r="AY1677" s="55"/>
      <c r="AZ1677" s="55"/>
      <c r="BA1677" s="55"/>
      <c r="BB1677" s="55"/>
      <c r="BC1677" s="55"/>
      <c r="BD1677" s="55"/>
      <c r="BE1677" s="55"/>
      <c r="BF1677" s="55"/>
      <c r="BG1677" s="55"/>
      <c r="BH1677" s="55"/>
      <c r="BI1677" s="55"/>
      <c r="BJ1677" s="55"/>
      <c r="BK1677" s="55"/>
      <c r="BL1677" s="55"/>
      <c r="BM1677" s="55"/>
      <c r="BN1677" s="55"/>
      <c r="BO1677" s="55"/>
      <c r="BP1677" s="55"/>
      <c r="BQ1677" s="55"/>
      <c r="BR1677" s="55"/>
    </row>
    <row r="1678" spans="3:70" x14ac:dyDescent="0.4">
      <c r="C1678" s="55"/>
      <c r="D1678" s="55"/>
      <c r="E1678" s="55"/>
      <c r="F1678" s="55"/>
      <c r="G1678" s="55"/>
      <c r="H1678" s="55"/>
      <c r="I1678" s="55"/>
      <c r="J1678" s="55"/>
      <c r="K1678" s="55"/>
      <c r="L1678" s="55"/>
      <c r="M1678" s="55"/>
      <c r="N1678" s="55"/>
      <c r="O1678" s="55"/>
      <c r="P1678" s="55"/>
      <c r="Q1678" s="55"/>
      <c r="R1678" s="55"/>
      <c r="S1678" s="55"/>
      <c r="T1678" s="55"/>
      <c r="U1678" s="55"/>
      <c r="V1678" s="55"/>
      <c r="W1678" s="55"/>
      <c r="X1678" s="55"/>
      <c r="Y1678" s="55"/>
      <c r="Z1678" s="55"/>
      <c r="AA1678" s="55"/>
      <c r="AB1678" s="55"/>
      <c r="AC1678" s="55"/>
      <c r="AD1678" s="55"/>
      <c r="AE1678" s="55"/>
      <c r="AF1678" s="55"/>
      <c r="AG1678" s="55"/>
      <c r="AH1678" s="55"/>
      <c r="AI1678" s="55"/>
      <c r="AJ1678" s="55"/>
      <c r="AK1678" s="55"/>
      <c r="AL1678" s="55"/>
      <c r="AM1678" s="55"/>
      <c r="AN1678" s="55"/>
      <c r="AO1678" s="55"/>
      <c r="AP1678" s="55"/>
      <c r="AQ1678" s="55"/>
      <c r="AR1678" s="55"/>
      <c r="AS1678" s="55"/>
      <c r="AT1678" s="55"/>
      <c r="AU1678" s="55"/>
      <c r="AV1678" s="55"/>
      <c r="AW1678" s="55"/>
      <c r="AX1678" s="55"/>
      <c r="AY1678" s="55"/>
      <c r="AZ1678" s="55"/>
      <c r="BA1678" s="55"/>
      <c r="BB1678" s="55"/>
      <c r="BC1678" s="55"/>
      <c r="BD1678" s="55"/>
      <c r="BE1678" s="55"/>
      <c r="BF1678" s="55"/>
      <c r="BG1678" s="55"/>
      <c r="BH1678" s="55"/>
      <c r="BI1678" s="55"/>
      <c r="BJ1678" s="55"/>
      <c r="BK1678" s="55"/>
      <c r="BL1678" s="55"/>
      <c r="BM1678" s="55"/>
      <c r="BN1678" s="55"/>
      <c r="BO1678" s="55"/>
      <c r="BP1678" s="55"/>
      <c r="BQ1678" s="55"/>
      <c r="BR1678" s="55"/>
    </row>
    <row r="1679" spans="3:70" x14ac:dyDescent="0.4">
      <c r="C1679" s="55"/>
      <c r="D1679" s="55"/>
      <c r="E1679" s="55"/>
      <c r="F1679" s="55"/>
      <c r="G1679" s="55"/>
      <c r="H1679" s="55"/>
      <c r="I1679" s="55"/>
      <c r="J1679" s="55"/>
      <c r="K1679" s="55"/>
      <c r="L1679" s="55"/>
      <c r="M1679" s="55"/>
      <c r="N1679" s="55"/>
      <c r="O1679" s="55"/>
      <c r="P1679" s="55"/>
      <c r="Q1679" s="55"/>
      <c r="R1679" s="55"/>
      <c r="S1679" s="55"/>
      <c r="T1679" s="55"/>
      <c r="U1679" s="55"/>
      <c r="V1679" s="55"/>
      <c r="W1679" s="55"/>
      <c r="X1679" s="55"/>
      <c r="Y1679" s="55"/>
      <c r="Z1679" s="55"/>
      <c r="AA1679" s="55"/>
      <c r="AB1679" s="55"/>
      <c r="AC1679" s="55"/>
      <c r="AD1679" s="55"/>
      <c r="AE1679" s="55"/>
      <c r="AF1679" s="55"/>
      <c r="AG1679" s="55"/>
      <c r="AH1679" s="55"/>
      <c r="AI1679" s="55"/>
      <c r="AJ1679" s="55"/>
      <c r="AK1679" s="55"/>
      <c r="AL1679" s="55"/>
      <c r="AM1679" s="55"/>
      <c r="AN1679" s="55"/>
      <c r="AO1679" s="55"/>
      <c r="AP1679" s="55"/>
      <c r="AQ1679" s="55"/>
      <c r="AR1679" s="55"/>
      <c r="AS1679" s="55"/>
      <c r="AT1679" s="55"/>
      <c r="AU1679" s="55"/>
      <c r="AV1679" s="55"/>
      <c r="AW1679" s="55"/>
      <c r="AX1679" s="55"/>
      <c r="AY1679" s="55"/>
      <c r="AZ1679" s="55"/>
      <c r="BA1679" s="55"/>
      <c r="BB1679" s="55"/>
      <c r="BC1679" s="55"/>
      <c r="BD1679" s="55"/>
      <c r="BE1679" s="55"/>
      <c r="BF1679" s="55"/>
      <c r="BG1679" s="55"/>
      <c r="BH1679" s="55"/>
      <c r="BI1679" s="55"/>
      <c r="BJ1679" s="55"/>
      <c r="BK1679" s="55"/>
      <c r="BL1679" s="55"/>
      <c r="BM1679" s="55"/>
      <c r="BN1679" s="55"/>
      <c r="BO1679" s="55"/>
      <c r="BP1679" s="55"/>
      <c r="BQ1679" s="55"/>
      <c r="BR1679" s="55"/>
    </row>
    <row r="1680" spans="3:70" x14ac:dyDescent="0.4">
      <c r="C1680" s="55"/>
      <c r="D1680" s="55"/>
      <c r="E1680" s="55"/>
      <c r="F1680" s="55"/>
      <c r="G1680" s="55"/>
      <c r="H1680" s="55"/>
      <c r="I1680" s="55"/>
      <c r="J1680" s="55"/>
      <c r="K1680" s="55"/>
      <c r="L1680" s="55"/>
      <c r="M1680" s="55"/>
      <c r="N1680" s="55"/>
      <c r="O1680" s="55"/>
      <c r="P1680" s="55"/>
      <c r="Q1680" s="55"/>
      <c r="R1680" s="55"/>
      <c r="S1680" s="55"/>
      <c r="T1680" s="55"/>
      <c r="U1680" s="55"/>
      <c r="V1680" s="55"/>
      <c r="W1680" s="55"/>
      <c r="X1680" s="55"/>
      <c r="Y1680" s="55"/>
      <c r="Z1680" s="55"/>
      <c r="AA1680" s="55"/>
      <c r="AB1680" s="55"/>
      <c r="AC1680" s="55"/>
      <c r="AD1680" s="55"/>
      <c r="AE1680" s="55"/>
      <c r="AF1680" s="55"/>
      <c r="AG1680" s="55"/>
      <c r="AH1680" s="55"/>
      <c r="AI1680" s="55"/>
      <c r="AJ1680" s="55"/>
      <c r="AK1680" s="55"/>
      <c r="AL1680" s="55"/>
      <c r="AM1680" s="55"/>
      <c r="AN1680" s="55"/>
      <c r="AO1680" s="55"/>
      <c r="AP1680" s="55"/>
      <c r="AQ1680" s="55"/>
      <c r="AR1680" s="55"/>
      <c r="AS1680" s="55"/>
      <c r="AT1680" s="55"/>
      <c r="AU1680" s="55"/>
      <c r="AV1680" s="55"/>
      <c r="AW1680" s="55"/>
      <c r="AX1680" s="55"/>
      <c r="AY1680" s="55"/>
      <c r="AZ1680" s="55"/>
      <c r="BA1680" s="55"/>
      <c r="BB1680" s="55"/>
      <c r="BC1680" s="55"/>
      <c r="BD1680" s="55"/>
      <c r="BE1680" s="55"/>
      <c r="BF1680" s="55"/>
      <c r="BG1680" s="55"/>
      <c r="BH1680" s="55"/>
      <c r="BI1680" s="55"/>
      <c r="BJ1680" s="55"/>
      <c r="BK1680" s="55"/>
      <c r="BL1680" s="55"/>
      <c r="BM1680" s="55"/>
      <c r="BN1680" s="55"/>
      <c r="BO1680" s="55"/>
      <c r="BP1680" s="55"/>
      <c r="BQ1680" s="55"/>
      <c r="BR1680" s="55"/>
    </row>
    <row r="1681" spans="3:70" x14ac:dyDescent="0.4">
      <c r="C1681" s="55"/>
      <c r="D1681" s="55"/>
      <c r="E1681" s="55"/>
      <c r="F1681" s="55"/>
      <c r="G1681" s="55"/>
      <c r="H1681" s="55"/>
      <c r="I1681" s="55"/>
      <c r="J1681" s="55"/>
      <c r="K1681" s="55"/>
      <c r="L1681" s="55"/>
      <c r="M1681" s="55"/>
      <c r="N1681" s="55"/>
      <c r="O1681" s="55"/>
      <c r="P1681" s="55"/>
      <c r="Q1681" s="55"/>
      <c r="R1681" s="55"/>
      <c r="S1681" s="55"/>
      <c r="T1681" s="55"/>
      <c r="U1681" s="55"/>
      <c r="V1681" s="55"/>
      <c r="W1681" s="55"/>
      <c r="X1681" s="55"/>
      <c r="Y1681" s="55"/>
      <c r="Z1681" s="55"/>
      <c r="AA1681" s="55"/>
      <c r="AB1681" s="55"/>
      <c r="AC1681" s="55"/>
      <c r="AD1681" s="55"/>
      <c r="AE1681" s="55"/>
      <c r="AF1681" s="55"/>
      <c r="AG1681" s="55"/>
      <c r="AH1681" s="55"/>
      <c r="AI1681" s="55"/>
      <c r="AJ1681" s="55"/>
      <c r="AK1681" s="55"/>
      <c r="AL1681" s="55"/>
      <c r="AM1681" s="55"/>
      <c r="AN1681" s="55"/>
      <c r="AO1681" s="55"/>
      <c r="AP1681" s="55"/>
      <c r="AQ1681" s="55"/>
      <c r="AR1681" s="55"/>
      <c r="AS1681" s="55"/>
      <c r="AT1681" s="55"/>
      <c r="AU1681" s="55"/>
      <c r="AV1681" s="55"/>
      <c r="AW1681" s="55"/>
      <c r="AX1681" s="55"/>
      <c r="AY1681" s="55"/>
      <c r="AZ1681" s="55"/>
      <c r="BA1681" s="55"/>
      <c r="BB1681" s="55"/>
      <c r="BC1681" s="55"/>
      <c r="BD1681" s="55"/>
      <c r="BE1681" s="55"/>
      <c r="BF1681" s="55"/>
      <c r="BG1681" s="55"/>
      <c r="BH1681" s="55"/>
      <c r="BI1681" s="55"/>
      <c r="BJ1681" s="55"/>
      <c r="BK1681" s="55"/>
      <c r="BL1681" s="55"/>
      <c r="BM1681" s="55"/>
      <c r="BN1681" s="55"/>
      <c r="BO1681" s="55"/>
      <c r="BP1681" s="55"/>
      <c r="BQ1681" s="55"/>
      <c r="BR1681" s="55"/>
    </row>
    <row r="1682" spans="3:70" x14ac:dyDescent="0.4">
      <c r="C1682" s="55"/>
      <c r="D1682" s="55"/>
      <c r="E1682" s="55"/>
      <c r="F1682" s="55"/>
      <c r="G1682" s="55"/>
      <c r="H1682" s="55"/>
      <c r="I1682" s="55"/>
      <c r="J1682" s="55"/>
      <c r="K1682" s="55"/>
      <c r="L1682" s="55"/>
      <c r="M1682" s="55"/>
      <c r="N1682" s="55"/>
      <c r="O1682" s="55"/>
      <c r="P1682" s="55"/>
      <c r="Q1682" s="55"/>
      <c r="R1682" s="55"/>
      <c r="S1682" s="55"/>
      <c r="T1682" s="55"/>
      <c r="U1682" s="55"/>
      <c r="V1682" s="55"/>
      <c r="W1682" s="55"/>
      <c r="X1682" s="55"/>
      <c r="Y1682" s="55"/>
      <c r="Z1682" s="55"/>
      <c r="AA1682" s="55"/>
      <c r="AB1682" s="55"/>
      <c r="AC1682" s="55"/>
      <c r="AD1682" s="55"/>
      <c r="AE1682" s="55"/>
      <c r="AF1682" s="55"/>
      <c r="AG1682" s="55"/>
      <c r="AH1682" s="55"/>
      <c r="AI1682" s="55"/>
      <c r="AJ1682" s="55"/>
      <c r="AK1682" s="55"/>
      <c r="AL1682" s="55"/>
      <c r="AM1682" s="55"/>
      <c r="AN1682" s="55"/>
      <c r="AO1682" s="55"/>
      <c r="AP1682" s="55"/>
      <c r="AQ1682" s="55"/>
      <c r="AR1682" s="55"/>
      <c r="AS1682" s="55"/>
      <c r="AT1682" s="55"/>
      <c r="AU1682" s="55"/>
      <c r="AV1682" s="55"/>
      <c r="AW1682" s="55"/>
      <c r="AX1682" s="55"/>
      <c r="AY1682" s="55"/>
      <c r="AZ1682" s="55"/>
      <c r="BA1682" s="55"/>
      <c r="BB1682" s="55"/>
      <c r="BC1682" s="55"/>
      <c r="BD1682" s="55"/>
      <c r="BE1682" s="55"/>
      <c r="BF1682" s="55"/>
      <c r="BG1682" s="55"/>
      <c r="BH1682" s="55"/>
      <c r="BI1682" s="55"/>
      <c r="BJ1682" s="55"/>
      <c r="BK1682" s="55"/>
      <c r="BL1682" s="55"/>
      <c r="BM1682" s="55"/>
      <c r="BN1682" s="55"/>
      <c r="BO1682" s="55"/>
      <c r="BP1682" s="55"/>
      <c r="BQ1682" s="55"/>
      <c r="BR1682" s="55"/>
    </row>
    <row r="1683" spans="3:70" x14ac:dyDescent="0.4">
      <c r="C1683" s="55"/>
      <c r="D1683" s="55"/>
      <c r="E1683" s="55"/>
      <c r="F1683" s="55"/>
      <c r="G1683" s="55"/>
      <c r="H1683" s="55"/>
      <c r="I1683" s="55"/>
      <c r="J1683" s="55"/>
      <c r="K1683" s="55"/>
      <c r="L1683" s="55"/>
      <c r="M1683" s="55"/>
      <c r="N1683" s="55"/>
      <c r="O1683" s="55"/>
      <c r="P1683" s="55"/>
      <c r="Q1683" s="55"/>
      <c r="R1683" s="55"/>
      <c r="S1683" s="55"/>
      <c r="T1683" s="55"/>
      <c r="U1683" s="55"/>
      <c r="V1683" s="55"/>
      <c r="W1683" s="55"/>
      <c r="X1683" s="55"/>
      <c r="Y1683" s="55"/>
      <c r="Z1683" s="55"/>
      <c r="AA1683" s="55"/>
      <c r="AB1683" s="55"/>
      <c r="AC1683" s="55"/>
      <c r="AD1683" s="55"/>
      <c r="AE1683" s="55"/>
      <c r="AF1683" s="55"/>
      <c r="AG1683" s="55"/>
      <c r="AH1683" s="55"/>
      <c r="AI1683" s="55"/>
      <c r="AJ1683" s="55"/>
      <c r="AK1683" s="55"/>
      <c r="AL1683" s="55"/>
      <c r="AM1683" s="55"/>
      <c r="AN1683" s="55"/>
      <c r="AO1683" s="55"/>
      <c r="AP1683" s="55"/>
      <c r="AQ1683" s="55"/>
      <c r="AR1683" s="55"/>
      <c r="AS1683" s="55"/>
      <c r="AT1683" s="55"/>
      <c r="AU1683" s="55"/>
      <c r="AV1683" s="55"/>
      <c r="AW1683" s="55"/>
      <c r="AX1683" s="55"/>
      <c r="AY1683" s="55"/>
      <c r="AZ1683" s="55"/>
      <c r="BA1683" s="55"/>
      <c r="BB1683" s="55"/>
      <c r="BC1683" s="55"/>
      <c r="BD1683" s="55"/>
      <c r="BE1683" s="55"/>
      <c r="BF1683" s="55"/>
      <c r="BG1683" s="55"/>
      <c r="BH1683" s="55"/>
      <c r="BI1683" s="55"/>
      <c r="BJ1683" s="55"/>
      <c r="BK1683" s="55"/>
      <c r="BL1683" s="55"/>
      <c r="BM1683" s="55"/>
      <c r="BN1683" s="55"/>
      <c r="BO1683" s="55"/>
      <c r="BP1683" s="55"/>
      <c r="BQ1683" s="55"/>
      <c r="BR1683" s="55"/>
    </row>
    <row r="1684" spans="3:70" x14ac:dyDescent="0.4">
      <c r="C1684" s="55"/>
      <c r="D1684" s="55"/>
      <c r="E1684" s="55"/>
      <c r="F1684" s="55"/>
      <c r="G1684" s="55"/>
      <c r="H1684" s="55"/>
      <c r="I1684" s="55"/>
      <c r="J1684" s="55"/>
      <c r="K1684" s="55"/>
      <c r="L1684" s="55"/>
      <c r="M1684" s="55"/>
      <c r="N1684" s="55"/>
      <c r="O1684" s="55"/>
      <c r="P1684" s="55"/>
      <c r="Q1684" s="55"/>
      <c r="R1684" s="55"/>
      <c r="S1684" s="55"/>
      <c r="T1684" s="55"/>
      <c r="U1684" s="55"/>
      <c r="V1684" s="55"/>
      <c r="W1684" s="55"/>
      <c r="X1684" s="55"/>
      <c r="Y1684" s="55"/>
      <c r="Z1684" s="55"/>
      <c r="AA1684" s="55"/>
      <c r="AB1684" s="55"/>
      <c r="AC1684" s="55"/>
      <c r="AD1684" s="55"/>
      <c r="AE1684" s="55"/>
      <c r="AF1684" s="55"/>
      <c r="AG1684" s="55"/>
      <c r="AH1684" s="55"/>
      <c r="AI1684" s="55"/>
      <c r="AJ1684" s="55"/>
      <c r="AK1684" s="55"/>
      <c r="AL1684" s="55"/>
      <c r="AM1684" s="55"/>
      <c r="AN1684" s="55"/>
      <c r="AO1684" s="55"/>
      <c r="AP1684" s="55"/>
      <c r="AQ1684" s="55"/>
      <c r="AR1684" s="55"/>
      <c r="AS1684" s="55"/>
      <c r="AT1684" s="55"/>
      <c r="AU1684" s="55"/>
      <c r="AV1684" s="55"/>
      <c r="AW1684" s="55"/>
      <c r="AX1684" s="55"/>
      <c r="AY1684" s="55"/>
      <c r="AZ1684" s="55"/>
      <c r="BA1684" s="55"/>
      <c r="BB1684" s="55"/>
      <c r="BC1684" s="55"/>
      <c r="BD1684" s="55"/>
      <c r="BE1684" s="55"/>
      <c r="BF1684" s="55"/>
      <c r="BG1684" s="55"/>
      <c r="BH1684" s="55"/>
      <c r="BI1684" s="55"/>
      <c r="BJ1684" s="55"/>
      <c r="BK1684" s="55"/>
      <c r="BL1684" s="55"/>
      <c r="BM1684" s="55"/>
      <c r="BN1684" s="55"/>
      <c r="BO1684" s="55"/>
      <c r="BP1684" s="55"/>
      <c r="BQ1684" s="55"/>
      <c r="BR1684" s="55"/>
    </row>
    <row r="1685" spans="3:70" x14ac:dyDescent="0.4">
      <c r="C1685" s="55"/>
      <c r="D1685" s="55"/>
      <c r="E1685" s="55"/>
      <c r="F1685" s="55"/>
      <c r="G1685" s="55"/>
      <c r="H1685" s="55"/>
      <c r="I1685" s="55"/>
      <c r="J1685" s="55"/>
      <c r="K1685" s="55"/>
      <c r="L1685" s="55"/>
      <c r="M1685" s="55"/>
      <c r="N1685" s="55"/>
      <c r="O1685" s="55"/>
      <c r="P1685" s="55"/>
      <c r="Q1685" s="55"/>
      <c r="R1685" s="55"/>
      <c r="S1685" s="55"/>
      <c r="T1685" s="55"/>
      <c r="U1685" s="55"/>
      <c r="V1685" s="55"/>
      <c r="W1685" s="55"/>
      <c r="X1685" s="55"/>
      <c r="Y1685" s="55"/>
      <c r="Z1685" s="55"/>
      <c r="AA1685" s="55"/>
      <c r="AB1685" s="55"/>
      <c r="AC1685" s="55"/>
      <c r="AD1685" s="55"/>
      <c r="AE1685" s="55"/>
      <c r="AF1685" s="55"/>
      <c r="AG1685" s="55"/>
      <c r="AH1685" s="55"/>
      <c r="AI1685" s="55"/>
      <c r="AJ1685" s="55"/>
      <c r="AK1685" s="55"/>
      <c r="AL1685" s="55"/>
      <c r="AM1685" s="55"/>
      <c r="AN1685" s="55"/>
      <c r="AO1685" s="55"/>
      <c r="AP1685" s="55"/>
      <c r="AQ1685" s="55"/>
      <c r="AR1685" s="55"/>
      <c r="AS1685" s="55"/>
      <c r="AT1685" s="55"/>
      <c r="AU1685" s="55"/>
      <c r="AV1685" s="55"/>
      <c r="AW1685" s="55"/>
      <c r="AX1685" s="55"/>
      <c r="AY1685" s="55"/>
      <c r="AZ1685" s="55"/>
      <c r="BA1685" s="55"/>
      <c r="BB1685" s="55"/>
      <c r="BC1685" s="55"/>
      <c r="BD1685" s="55"/>
      <c r="BE1685" s="55"/>
      <c r="BF1685" s="55"/>
      <c r="BG1685" s="55"/>
      <c r="BH1685" s="55"/>
      <c r="BI1685" s="55"/>
      <c r="BJ1685" s="55"/>
      <c r="BK1685" s="55"/>
      <c r="BL1685" s="55"/>
      <c r="BM1685" s="55"/>
      <c r="BN1685" s="55"/>
      <c r="BO1685" s="55"/>
      <c r="BP1685" s="55"/>
      <c r="BQ1685" s="55"/>
      <c r="BR1685" s="55"/>
    </row>
    <row r="1686" spans="3:70" x14ac:dyDescent="0.4">
      <c r="C1686" s="55"/>
      <c r="D1686" s="55"/>
      <c r="E1686" s="55"/>
      <c r="F1686" s="55"/>
      <c r="G1686" s="55"/>
      <c r="H1686" s="55"/>
      <c r="I1686" s="55"/>
      <c r="J1686" s="55"/>
      <c r="K1686" s="55"/>
      <c r="L1686" s="55"/>
      <c r="M1686" s="55"/>
      <c r="N1686" s="55"/>
      <c r="O1686" s="55"/>
      <c r="P1686" s="55"/>
      <c r="Q1686" s="55"/>
      <c r="R1686" s="55"/>
      <c r="S1686" s="55"/>
      <c r="T1686" s="55"/>
      <c r="U1686" s="55"/>
      <c r="V1686" s="55"/>
      <c r="W1686" s="55"/>
      <c r="X1686" s="55"/>
      <c r="Y1686" s="55"/>
      <c r="Z1686" s="55"/>
      <c r="AA1686" s="55"/>
      <c r="AB1686" s="55"/>
      <c r="AC1686" s="55"/>
      <c r="AD1686" s="55"/>
      <c r="AE1686" s="55"/>
      <c r="AF1686" s="55"/>
      <c r="AG1686" s="55"/>
      <c r="AH1686" s="55"/>
      <c r="AI1686" s="55"/>
      <c r="AJ1686" s="55"/>
      <c r="AK1686" s="55"/>
      <c r="AL1686" s="55"/>
      <c r="AM1686" s="55"/>
      <c r="AN1686" s="55"/>
      <c r="AO1686" s="55"/>
      <c r="AP1686" s="55"/>
      <c r="AQ1686" s="55"/>
      <c r="AR1686" s="55"/>
      <c r="AS1686" s="55"/>
      <c r="AT1686" s="55"/>
      <c r="AU1686" s="55"/>
      <c r="AV1686" s="55"/>
      <c r="AW1686" s="55"/>
      <c r="AX1686" s="55"/>
      <c r="AY1686" s="55"/>
      <c r="AZ1686" s="55"/>
      <c r="BA1686" s="55"/>
      <c r="BB1686" s="55"/>
      <c r="BC1686" s="55"/>
      <c r="BD1686" s="55"/>
      <c r="BE1686" s="55"/>
      <c r="BF1686" s="55"/>
      <c r="BG1686" s="55"/>
      <c r="BH1686" s="55"/>
      <c r="BI1686" s="55"/>
      <c r="BJ1686" s="55"/>
      <c r="BK1686" s="55"/>
      <c r="BL1686" s="55"/>
      <c r="BM1686" s="55"/>
      <c r="BN1686" s="55"/>
      <c r="BO1686" s="55"/>
      <c r="BP1686" s="55"/>
      <c r="BQ1686" s="55"/>
      <c r="BR1686" s="55"/>
    </row>
    <row r="1687" spans="3:70" x14ac:dyDescent="0.4">
      <c r="C1687" s="55"/>
      <c r="D1687" s="55"/>
      <c r="E1687" s="55"/>
      <c r="F1687" s="55"/>
      <c r="G1687" s="55"/>
      <c r="H1687" s="55"/>
      <c r="I1687" s="55"/>
      <c r="J1687" s="55"/>
      <c r="K1687" s="55"/>
      <c r="L1687" s="55"/>
      <c r="M1687" s="55"/>
      <c r="N1687" s="55"/>
      <c r="O1687" s="55"/>
      <c r="P1687" s="55"/>
      <c r="Q1687" s="55"/>
      <c r="R1687" s="55"/>
      <c r="S1687" s="55"/>
      <c r="T1687" s="55"/>
      <c r="U1687" s="55"/>
      <c r="V1687" s="55"/>
      <c r="W1687" s="55"/>
      <c r="X1687" s="55"/>
      <c r="Y1687" s="55"/>
      <c r="Z1687" s="55"/>
      <c r="AA1687" s="55"/>
      <c r="AB1687" s="55"/>
      <c r="AC1687" s="55"/>
      <c r="AD1687" s="55"/>
      <c r="AE1687" s="55"/>
      <c r="AF1687" s="55"/>
      <c r="AG1687" s="55"/>
      <c r="AH1687" s="55"/>
      <c r="AI1687" s="55"/>
      <c r="AJ1687" s="55"/>
      <c r="AK1687" s="55"/>
      <c r="AL1687" s="55"/>
      <c r="AM1687" s="55"/>
      <c r="AN1687" s="55"/>
      <c r="AO1687" s="55"/>
      <c r="AP1687" s="55"/>
      <c r="AQ1687" s="55"/>
      <c r="AR1687" s="55"/>
      <c r="AS1687" s="55"/>
      <c r="AT1687" s="55"/>
      <c r="AU1687" s="55"/>
      <c r="AV1687" s="55"/>
      <c r="AW1687" s="55"/>
      <c r="AX1687" s="55"/>
      <c r="AY1687" s="55"/>
      <c r="AZ1687" s="55"/>
      <c r="BA1687" s="55"/>
      <c r="BB1687" s="55"/>
      <c r="BC1687" s="55"/>
      <c r="BD1687" s="55"/>
      <c r="BE1687" s="55"/>
      <c r="BF1687" s="55"/>
      <c r="BG1687" s="55"/>
      <c r="BH1687" s="55"/>
      <c r="BI1687" s="55"/>
      <c r="BJ1687" s="55"/>
      <c r="BK1687" s="55"/>
      <c r="BL1687" s="55"/>
      <c r="BM1687" s="55"/>
      <c r="BN1687" s="55"/>
      <c r="BO1687" s="55"/>
      <c r="BP1687" s="55"/>
      <c r="BQ1687" s="55"/>
      <c r="BR1687" s="55"/>
    </row>
    <row r="1688" spans="3:70" x14ac:dyDescent="0.4">
      <c r="C1688" s="55"/>
      <c r="D1688" s="55"/>
      <c r="E1688" s="55"/>
      <c r="F1688" s="55"/>
      <c r="G1688" s="55"/>
      <c r="H1688" s="55"/>
      <c r="I1688" s="55"/>
      <c r="J1688" s="55"/>
      <c r="K1688" s="55"/>
      <c r="L1688" s="55"/>
      <c r="M1688" s="55"/>
      <c r="N1688" s="55"/>
      <c r="O1688" s="55"/>
      <c r="P1688" s="55"/>
      <c r="Q1688" s="55"/>
      <c r="R1688" s="55"/>
      <c r="S1688" s="55"/>
      <c r="T1688" s="55"/>
      <c r="U1688" s="55"/>
      <c r="V1688" s="55"/>
      <c r="W1688" s="55"/>
      <c r="X1688" s="55"/>
      <c r="Y1688" s="55"/>
      <c r="Z1688" s="55"/>
      <c r="AA1688" s="55"/>
      <c r="AB1688" s="55"/>
      <c r="AC1688" s="55"/>
      <c r="AD1688" s="55"/>
      <c r="AE1688" s="55"/>
      <c r="AF1688" s="55"/>
      <c r="AG1688" s="55"/>
      <c r="AH1688" s="55"/>
      <c r="AI1688" s="55"/>
      <c r="AJ1688" s="55"/>
      <c r="AK1688" s="55"/>
      <c r="AL1688" s="55"/>
      <c r="AM1688" s="55"/>
      <c r="AN1688" s="55"/>
      <c r="AO1688" s="55"/>
      <c r="AP1688" s="55"/>
      <c r="AQ1688" s="55"/>
      <c r="AR1688" s="55"/>
      <c r="AS1688" s="55"/>
      <c r="AT1688" s="55"/>
      <c r="AU1688" s="55"/>
      <c r="AV1688" s="55"/>
      <c r="AW1688" s="55"/>
      <c r="AX1688" s="55"/>
      <c r="AY1688" s="55"/>
      <c r="AZ1688" s="55"/>
      <c r="BA1688" s="55"/>
      <c r="BB1688" s="55"/>
      <c r="BC1688" s="55"/>
      <c r="BD1688" s="55"/>
      <c r="BE1688" s="55"/>
      <c r="BF1688" s="55"/>
      <c r="BG1688" s="55"/>
      <c r="BH1688" s="55"/>
      <c r="BI1688" s="55"/>
      <c r="BJ1688" s="55"/>
      <c r="BK1688" s="55"/>
      <c r="BL1688" s="55"/>
      <c r="BM1688" s="55"/>
      <c r="BN1688" s="55"/>
      <c r="BO1688" s="55"/>
      <c r="BP1688" s="55"/>
      <c r="BQ1688" s="55"/>
      <c r="BR1688" s="55"/>
    </row>
  </sheetData>
  <mergeCells count="8">
    <mergeCell ref="B2:P2"/>
    <mergeCell ref="E4:F4"/>
    <mergeCell ref="H7:I7"/>
    <mergeCell ref="B4:C4"/>
    <mergeCell ref="H4:I4"/>
    <mergeCell ref="K4:L4"/>
    <mergeCell ref="N4:P4"/>
    <mergeCell ref="N3:P3"/>
  </mergeCells>
  <phoneticPr fontId="3" type="noConversion"/>
  <dataValidations disablePrompts="1" count="1">
    <dataValidation type="whole" allowBlank="1" showInputMessage="1" showErrorMessage="1" sqref="C9" xr:uid="{8F1A8473-B0E0-4D17-AB68-0077E02E75FC}">
      <formula1>0</formula1>
      <formula2>11</formula2>
    </dataValidation>
  </dataValidations>
  <hyperlinks>
    <hyperlink ref="A1" r:id="rId1" xr:uid="{B2C064BF-651B-40F6-AA88-2D461B22525A}"/>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E8EA-7632-4E26-884D-3A93AF158597}">
  <dimension ref="A1"/>
  <sheetViews>
    <sheetView showGridLines="0" workbookViewId="0">
      <pane ySplit="1" topLeftCell="A2" activePane="bottomLeft" state="frozen"/>
      <selection pane="bottomLeft" activeCell="A9" sqref="A9"/>
    </sheetView>
  </sheetViews>
  <sheetFormatPr defaultRowHeight="14.6" x14ac:dyDescent="0.4"/>
  <cols>
    <col min="1" max="1" width="15.3828125" customWidth="1"/>
  </cols>
  <sheetData>
    <row r="1" spans="1:1" ht="58.4" customHeight="1" x14ac:dyDescent="0.4">
      <c r="A1" s="88" t="s">
        <v>201</v>
      </c>
    </row>
  </sheetData>
  <hyperlinks>
    <hyperlink ref="A1" r:id="rId1" xr:uid="{4F52D83B-E7B8-492B-A5E6-6E5BEEB8A7C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C78B0-C9E9-4D2D-A8A3-80953F9F7499}">
  <dimension ref="A1"/>
  <sheetViews>
    <sheetView showGridLines="0" workbookViewId="0">
      <pane ySplit="1" topLeftCell="A2" activePane="bottomLeft" state="frozen"/>
      <selection activeCell="A9" sqref="A9"/>
      <selection pane="bottomLeft" activeCell="A9" sqref="A9"/>
    </sheetView>
  </sheetViews>
  <sheetFormatPr defaultRowHeight="14.6" x14ac:dyDescent="0.4"/>
  <cols>
    <col min="1" max="1" width="15.3828125" customWidth="1"/>
  </cols>
  <sheetData>
    <row r="1" spans="1:1" ht="58.4" customHeight="1" x14ac:dyDescent="0.4">
      <c r="A1" s="88" t="s">
        <v>201</v>
      </c>
    </row>
  </sheetData>
  <hyperlinks>
    <hyperlink ref="A1" r:id="rId1" xr:uid="{FFADCF7B-D15F-48A1-B282-290963848A6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F9DB3-987C-47EC-B88D-555F97A9862C}">
  <dimension ref="A1:U123"/>
  <sheetViews>
    <sheetView workbookViewId="0">
      <pane ySplit="1" topLeftCell="A2" activePane="bottomLeft" state="frozen"/>
      <selection activeCell="A9" sqref="A9"/>
      <selection pane="bottomLeft" activeCell="A9" sqref="A9"/>
    </sheetView>
  </sheetViews>
  <sheetFormatPr defaultRowHeight="14.6" x14ac:dyDescent="0.4"/>
  <cols>
    <col min="1" max="1" width="15.53515625" customWidth="1"/>
    <col min="2" max="2" width="9.84375" bestFit="1" customWidth="1"/>
    <col min="3" max="3" width="23.3046875" bestFit="1" customWidth="1"/>
    <col min="4" max="5" width="12.15234375" bestFit="1" customWidth="1"/>
  </cols>
  <sheetData>
    <row r="1" spans="1:5" ht="58.4" customHeight="1" x14ac:dyDescent="0.4">
      <c r="A1" s="88" t="s">
        <v>201</v>
      </c>
    </row>
    <row r="2" spans="1:5" ht="18.45" x14ac:dyDescent="0.5">
      <c r="B2" s="93" t="s">
        <v>129</v>
      </c>
      <c r="C2" s="93"/>
      <c r="D2" s="93"/>
      <c r="E2" s="93"/>
    </row>
    <row r="3" spans="1:5" ht="15.9" x14ac:dyDescent="0.45">
      <c r="B3" s="4" t="s">
        <v>124</v>
      </c>
      <c r="C3" s="4" t="s">
        <v>137</v>
      </c>
      <c r="D3" s="4" t="s">
        <v>132</v>
      </c>
      <c r="E3" s="4" t="s">
        <v>138</v>
      </c>
    </row>
    <row r="4" spans="1:5" x14ac:dyDescent="0.4">
      <c r="B4" t="s">
        <v>4</v>
      </c>
      <c r="C4" s="2">
        <f>(HOME!C5+(HOME!C8*2))+(HOME!$C$5)*(HOME!$C$7/12)</f>
        <v>601250</v>
      </c>
      <c r="D4" s="2">
        <f>Amortization!I16</f>
        <v>399313.58</v>
      </c>
      <c r="E4" s="2">
        <f t="shared" ref="E4:E35" si="0">C4-D4</f>
        <v>201936.41999999998</v>
      </c>
    </row>
    <row r="5" spans="1:5" x14ac:dyDescent="0.4">
      <c r="B5" t="s">
        <v>5</v>
      </c>
      <c r="C5" s="2">
        <f>C4*(HOME!$C$7/12)+C4</f>
        <v>602753.125</v>
      </c>
      <c r="D5" s="2">
        <f>Amortization!I17</f>
        <v>398625.44</v>
      </c>
      <c r="E5" s="2">
        <f t="shared" si="0"/>
        <v>204127.685</v>
      </c>
    </row>
    <row r="6" spans="1:5" x14ac:dyDescent="0.4">
      <c r="B6" t="s">
        <v>6</v>
      </c>
      <c r="C6" s="2">
        <f>C5*(HOME!$C$7/12)+C5</f>
        <v>604260.0078125</v>
      </c>
      <c r="D6" s="2">
        <f>Amortization!I18</f>
        <v>397935.58</v>
      </c>
      <c r="E6" s="2">
        <f t="shared" si="0"/>
        <v>206324.42781249998</v>
      </c>
    </row>
    <row r="7" spans="1:5" x14ac:dyDescent="0.4">
      <c r="B7" t="s">
        <v>7</v>
      </c>
      <c r="C7" s="2">
        <f>C6*(HOME!$C$7/12)+C6</f>
        <v>605770.65783203125</v>
      </c>
      <c r="D7" s="2">
        <f>Amortization!I19</f>
        <v>397244</v>
      </c>
      <c r="E7" s="2">
        <f t="shared" si="0"/>
        <v>208526.65783203125</v>
      </c>
    </row>
    <row r="8" spans="1:5" x14ac:dyDescent="0.4">
      <c r="B8" t="s">
        <v>8</v>
      </c>
      <c r="C8" s="2">
        <f>C7*(HOME!$C$7/12)+C7</f>
        <v>607285.08447661134</v>
      </c>
      <c r="D8" s="2">
        <f>Amortization!I20</f>
        <v>396550.69</v>
      </c>
      <c r="E8" s="2">
        <f t="shared" si="0"/>
        <v>210734.39447661134</v>
      </c>
    </row>
    <row r="9" spans="1:5" x14ac:dyDescent="0.4">
      <c r="B9" t="s">
        <v>9</v>
      </c>
      <c r="C9" s="2">
        <f>C8*(HOME!$C$7/12)+C8</f>
        <v>608803.29718780285</v>
      </c>
      <c r="D9" s="2">
        <f>Amortization!I21</f>
        <v>395855.65</v>
      </c>
      <c r="E9" s="2">
        <f t="shared" si="0"/>
        <v>212947.64718780282</v>
      </c>
    </row>
    <row r="10" spans="1:5" x14ac:dyDescent="0.4">
      <c r="B10" t="s">
        <v>10</v>
      </c>
      <c r="C10" s="2">
        <f>C9*(HOME!$C$7/12)+C9</f>
        <v>610325.30543077237</v>
      </c>
      <c r="D10" s="2">
        <f>Amortization!I22</f>
        <v>395158.87</v>
      </c>
      <c r="E10" s="2">
        <f t="shared" si="0"/>
        <v>215166.43543077237</v>
      </c>
    </row>
    <row r="11" spans="1:5" x14ac:dyDescent="0.4">
      <c r="B11" t="s">
        <v>11</v>
      </c>
      <c r="C11" s="2">
        <f>C10*(HOME!$C$7/12)+C10</f>
        <v>611851.11869434931</v>
      </c>
      <c r="D11" s="2">
        <f>Amortization!I23</f>
        <v>394460.35</v>
      </c>
      <c r="E11" s="2">
        <f t="shared" si="0"/>
        <v>217390.76869434933</v>
      </c>
    </row>
    <row r="12" spans="1:5" x14ac:dyDescent="0.4">
      <c r="B12" t="s">
        <v>12</v>
      </c>
      <c r="C12" s="2">
        <f>C11*(HOME!$C$7/12)+C11</f>
        <v>613380.74649108516</v>
      </c>
      <c r="D12" s="2">
        <f>Amortization!I24</f>
        <v>393760.07999999996</v>
      </c>
      <c r="E12" s="2">
        <f t="shared" si="0"/>
        <v>219620.6664910852</v>
      </c>
    </row>
    <row r="13" spans="1:5" x14ac:dyDescent="0.4">
      <c r="B13" t="s">
        <v>13</v>
      </c>
      <c r="C13" s="2">
        <f>C12*(HOME!$C$7/12)+C12</f>
        <v>614914.19835731282</v>
      </c>
      <c r="D13" s="2">
        <f>Amortization!I25</f>
        <v>393058.05999999994</v>
      </c>
      <c r="E13" s="2">
        <f t="shared" si="0"/>
        <v>221856.13835731288</v>
      </c>
    </row>
    <row r="14" spans="1:5" x14ac:dyDescent="0.4">
      <c r="B14" t="s">
        <v>14</v>
      </c>
      <c r="C14" s="2">
        <f>C13*(HOME!$C$7/12)+C13</f>
        <v>616451.48385320615</v>
      </c>
      <c r="D14" s="2">
        <f>Amortization!I26</f>
        <v>392354.28999999992</v>
      </c>
      <c r="E14" s="2">
        <f t="shared" si="0"/>
        <v>224097.19385320623</v>
      </c>
    </row>
    <row r="15" spans="1:5" x14ac:dyDescent="0.4">
      <c r="B15" t="s">
        <v>15</v>
      </c>
      <c r="C15" s="2">
        <f>C14*(HOME!$C$7/12)+C14</f>
        <v>617992.61256283917</v>
      </c>
      <c r="D15" s="2">
        <f>Amortization!I27</f>
        <v>391648.75999999989</v>
      </c>
      <c r="E15" s="2">
        <f t="shared" si="0"/>
        <v>226343.85256283928</v>
      </c>
    </row>
    <row r="16" spans="1:5" x14ac:dyDescent="0.4">
      <c r="B16" t="s">
        <v>16</v>
      </c>
      <c r="C16" s="2">
        <f>C15*(HOME!$C$7/12)+C15</f>
        <v>619537.59409424628</v>
      </c>
      <c r="D16" s="2">
        <f>Amortization!I28</f>
        <v>390941.4599999999</v>
      </c>
      <c r="E16" s="2">
        <f t="shared" si="0"/>
        <v>228596.13409424637</v>
      </c>
    </row>
    <row r="17" spans="2:21" x14ac:dyDescent="0.4">
      <c r="B17" t="s">
        <v>17</v>
      </c>
      <c r="C17" s="2">
        <f>C16*(HOME!$C$7/12)+C16</f>
        <v>621086.43807948194</v>
      </c>
      <c r="D17" s="2">
        <f>Amortization!I29</f>
        <v>390232.3899999999</v>
      </c>
      <c r="E17" s="2">
        <f t="shared" si="0"/>
        <v>230854.04807948205</v>
      </c>
    </row>
    <row r="18" spans="2:21" x14ac:dyDescent="0.4">
      <c r="B18" t="s">
        <v>18</v>
      </c>
      <c r="C18" s="2">
        <f>C17*(HOME!$C$7/12)+C17</f>
        <v>622639.15417468071</v>
      </c>
      <c r="D18" s="2">
        <f>Amortization!I30</f>
        <v>389521.54999999987</v>
      </c>
      <c r="E18" s="2">
        <f t="shared" si="0"/>
        <v>233117.60417468083</v>
      </c>
    </row>
    <row r="19" spans="2:21" x14ac:dyDescent="0.4">
      <c r="B19" t="s">
        <v>19</v>
      </c>
      <c r="C19" s="2">
        <f>C18*(HOME!$C$7/12)+C18</f>
        <v>624195.75206011743</v>
      </c>
      <c r="D19" s="2">
        <f>Amortization!I31</f>
        <v>388808.92999999988</v>
      </c>
      <c r="E19" s="2">
        <f t="shared" si="0"/>
        <v>235386.82206011756</v>
      </c>
    </row>
    <row r="20" spans="2:21" x14ac:dyDescent="0.4">
      <c r="B20" t="s">
        <v>20</v>
      </c>
      <c r="C20" s="2">
        <f>C19*(HOME!$C$7/12)+C19</f>
        <v>625756.24144026777</v>
      </c>
      <c r="D20" s="2">
        <f>Amortization!I32</f>
        <v>388094.52999999985</v>
      </c>
      <c r="E20" s="2">
        <f t="shared" si="0"/>
        <v>237661.71144026791</v>
      </c>
    </row>
    <row r="21" spans="2:21" x14ac:dyDescent="0.4">
      <c r="B21" t="s">
        <v>21</v>
      </c>
      <c r="C21" s="2">
        <f>C20*(HOME!$C$7/12)+C20</f>
        <v>627320.63204386842</v>
      </c>
      <c r="D21" s="2">
        <f>Amortization!I33</f>
        <v>387378.34999999986</v>
      </c>
      <c r="E21" s="2">
        <f t="shared" si="0"/>
        <v>239942.28204386856</v>
      </c>
    </row>
    <row r="22" spans="2:21" x14ac:dyDescent="0.4">
      <c r="B22" t="s">
        <v>22</v>
      </c>
      <c r="C22" s="2">
        <f>C21*(HOME!$C$7/12)+C21</f>
        <v>628888.93362397805</v>
      </c>
      <c r="D22" s="2">
        <f>Amortization!I34</f>
        <v>386660.37999999989</v>
      </c>
      <c r="E22" s="2">
        <f t="shared" si="0"/>
        <v>242228.55362397816</v>
      </c>
    </row>
    <row r="23" spans="2:21" x14ac:dyDescent="0.4">
      <c r="B23" t="s">
        <v>23</v>
      </c>
      <c r="C23" s="2">
        <f>C22*(HOME!$C$7/12)+C22</f>
        <v>630461.15595803806</v>
      </c>
      <c r="D23" s="2">
        <f>Amortization!I35</f>
        <v>385940.60999999987</v>
      </c>
      <c r="E23" s="2">
        <f t="shared" si="0"/>
        <v>244520.54595803819</v>
      </c>
      <c r="U23" t="s">
        <v>200</v>
      </c>
    </row>
    <row r="24" spans="2:21" x14ac:dyDescent="0.4">
      <c r="B24" t="s">
        <v>24</v>
      </c>
      <c r="C24" s="2">
        <f>C23*(HOME!$C$7/12)+C23</f>
        <v>632037.30884793319</v>
      </c>
      <c r="D24" s="2">
        <f>Amortization!I36</f>
        <v>385219.03999999986</v>
      </c>
      <c r="E24" s="2">
        <f t="shared" si="0"/>
        <v>246818.26884793333</v>
      </c>
    </row>
    <row r="25" spans="2:21" x14ac:dyDescent="0.4">
      <c r="B25" t="s">
        <v>25</v>
      </c>
      <c r="C25" s="2">
        <f>C24*(HOME!$C$7/12)+C24</f>
        <v>633617.40212005307</v>
      </c>
      <c r="D25" s="2">
        <f>Amortization!I37</f>
        <v>384495.66999999987</v>
      </c>
      <c r="E25" s="2">
        <f t="shared" si="0"/>
        <v>249121.7321200532</v>
      </c>
    </row>
    <row r="26" spans="2:21" x14ac:dyDescent="0.4">
      <c r="B26" t="s">
        <v>26</v>
      </c>
      <c r="C26" s="2">
        <f>C25*(HOME!$C$7/12)+C25</f>
        <v>635201.44562535326</v>
      </c>
      <c r="D26" s="2">
        <f>Amortization!I38</f>
        <v>383770.48999999987</v>
      </c>
      <c r="E26" s="2">
        <f t="shared" si="0"/>
        <v>251430.95562535338</v>
      </c>
    </row>
    <row r="27" spans="2:21" x14ac:dyDescent="0.4">
      <c r="B27" t="s">
        <v>27</v>
      </c>
      <c r="C27" s="2">
        <f>C26*(HOME!$C$7/12)+C26</f>
        <v>636789.44923941663</v>
      </c>
      <c r="D27" s="2">
        <f>Amortization!I39</f>
        <v>383043.49999999988</v>
      </c>
      <c r="E27" s="2">
        <f t="shared" si="0"/>
        <v>253745.94923941675</v>
      </c>
    </row>
    <row r="28" spans="2:21" x14ac:dyDescent="0.4">
      <c r="B28" t="s">
        <v>28</v>
      </c>
      <c r="C28" s="2">
        <f>C27*(HOME!$C$7/12)+C27</f>
        <v>638381.4228625152</v>
      </c>
      <c r="D28" s="2">
        <f>Amortization!I40</f>
        <v>382314.68999999989</v>
      </c>
      <c r="E28" s="2">
        <f t="shared" si="0"/>
        <v>256066.73286251532</v>
      </c>
    </row>
    <row r="29" spans="2:21" x14ac:dyDescent="0.4">
      <c r="B29" t="s">
        <v>29</v>
      </c>
      <c r="C29" s="2">
        <f>C28*(HOME!$C$7/12)+C28</f>
        <v>639977.37641967146</v>
      </c>
      <c r="D29" s="2">
        <f>Amortization!I41</f>
        <v>381584.05999999988</v>
      </c>
      <c r="E29" s="2">
        <f t="shared" si="0"/>
        <v>258393.31641967158</v>
      </c>
    </row>
    <row r="30" spans="2:21" x14ac:dyDescent="0.4">
      <c r="B30" t="s">
        <v>30</v>
      </c>
      <c r="C30" s="2">
        <f>C29*(HOME!$C$7/12)+C29</f>
        <v>641577.31986072066</v>
      </c>
      <c r="D30" s="2">
        <f>Amortization!I42</f>
        <v>380851.59999999986</v>
      </c>
      <c r="E30" s="2">
        <f t="shared" si="0"/>
        <v>260725.7198607208</v>
      </c>
    </row>
    <row r="31" spans="2:21" x14ac:dyDescent="0.4">
      <c r="B31" t="s">
        <v>31</v>
      </c>
      <c r="C31" s="2">
        <f>C30*(HOME!$C$7/12)+C30</f>
        <v>643181.2631603725</v>
      </c>
      <c r="D31" s="2">
        <f>Amortization!I43</f>
        <v>380117.30999999988</v>
      </c>
      <c r="E31" s="2">
        <f t="shared" si="0"/>
        <v>263063.95316037262</v>
      </c>
    </row>
    <row r="32" spans="2:21" x14ac:dyDescent="0.4">
      <c r="B32" t="s">
        <v>32</v>
      </c>
      <c r="C32" s="2">
        <f>C31*(HOME!$C$7/12)+C31</f>
        <v>644789.21631827345</v>
      </c>
      <c r="D32" s="2">
        <f>Amortization!I44</f>
        <v>379381.17999999988</v>
      </c>
      <c r="E32" s="2">
        <f t="shared" si="0"/>
        <v>265408.03631827357</v>
      </c>
    </row>
    <row r="33" spans="2:5" x14ac:dyDescent="0.4">
      <c r="B33" t="s">
        <v>33</v>
      </c>
      <c r="C33" s="2">
        <f>C32*(HOME!$C$7/12)+C32</f>
        <v>646401.1893590691</v>
      </c>
      <c r="D33" s="2">
        <f>Amortization!I45</f>
        <v>378643.2099999999</v>
      </c>
      <c r="E33" s="2">
        <f t="shared" si="0"/>
        <v>267757.9793590692</v>
      </c>
    </row>
    <row r="34" spans="2:5" x14ac:dyDescent="0.4">
      <c r="B34" t="s">
        <v>34</v>
      </c>
      <c r="C34" s="2">
        <f>C33*(HOME!$C$7/12)+C33</f>
        <v>648017.19233246683</v>
      </c>
      <c r="D34" s="2">
        <f>Amortization!I46</f>
        <v>377903.39999999991</v>
      </c>
      <c r="E34" s="2">
        <f t="shared" si="0"/>
        <v>270113.79233246692</v>
      </c>
    </row>
    <row r="35" spans="2:5" x14ac:dyDescent="0.4">
      <c r="B35" t="s">
        <v>35</v>
      </c>
      <c r="C35" s="2">
        <f>C34*(HOME!$C$7/12)+C34</f>
        <v>649637.23531329795</v>
      </c>
      <c r="D35" s="2">
        <f>Amortization!I47</f>
        <v>377161.73999999993</v>
      </c>
      <c r="E35" s="2">
        <f t="shared" si="0"/>
        <v>272475.49531329802</v>
      </c>
    </row>
    <row r="36" spans="2:5" x14ac:dyDescent="0.4">
      <c r="B36" t="s">
        <v>36</v>
      </c>
      <c r="C36" s="2">
        <f>C35*(HOME!$C$7/12)+C35</f>
        <v>651261.32840158115</v>
      </c>
      <c r="D36" s="2">
        <f>Amortization!I48</f>
        <v>376418.21999999991</v>
      </c>
      <c r="E36" s="2">
        <f t="shared" ref="E36:E67" si="1">C36-D36</f>
        <v>274843.10840158124</v>
      </c>
    </row>
    <row r="37" spans="2:5" x14ac:dyDescent="0.4">
      <c r="B37" t="s">
        <v>37</v>
      </c>
      <c r="C37" s="2">
        <f>C36*(HOME!$C$7/12)+C36</f>
        <v>652889.48172258516</v>
      </c>
      <c r="D37" s="2">
        <f>Amortization!I49</f>
        <v>375672.84999999992</v>
      </c>
      <c r="E37" s="2">
        <f t="shared" si="1"/>
        <v>277216.63172258524</v>
      </c>
    </row>
    <row r="38" spans="2:5" x14ac:dyDescent="0.4">
      <c r="B38" t="s">
        <v>38</v>
      </c>
      <c r="C38" s="2">
        <f>C37*(HOME!$C$7/12)+C37</f>
        <v>654521.70542689157</v>
      </c>
      <c r="D38" s="2">
        <f>Amortization!I50</f>
        <v>374925.60999999993</v>
      </c>
      <c r="E38" s="2">
        <f t="shared" si="1"/>
        <v>279596.09542689164</v>
      </c>
    </row>
    <row r="39" spans="2:5" x14ac:dyDescent="0.4">
      <c r="B39" t="s">
        <v>39</v>
      </c>
      <c r="C39" s="2">
        <f>C38*(HOME!$C$7/12)+C38</f>
        <v>656158.00969045877</v>
      </c>
      <c r="D39" s="2">
        <f>Amortization!I51</f>
        <v>374176.49999999994</v>
      </c>
      <c r="E39" s="2">
        <f t="shared" si="1"/>
        <v>281981.50969045883</v>
      </c>
    </row>
    <row r="40" spans="2:5" x14ac:dyDescent="0.4">
      <c r="B40" t="s">
        <v>40</v>
      </c>
      <c r="C40" s="2">
        <f>C39*(HOME!$C$7/12)+C39</f>
        <v>657798.40471468493</v>
      </c>
      <c r="D40" s="2">
        <f>Amortization!I52</f>
        <v>373425.51999999996</v>
      </c>
      <c r="E40" s="2">
        <f t="shared" si="1"/>
        <v>284372.88471468497</v>
      </c>
    </row>
    <row r="41" spans="2:5" x14ac:dyDescent="0.4">
      <c r="B41" t="s">
        <v>41</v>
      </c>
      <c r="C41" s="2">
        <f>C40*(HOME!$C$7/12)+C40</f>
        <v>659442.90072647168</v>
      </c>
      <c r="D41" s="2">
        <f>Amortization!I53</f>
        <v>372672.66</v>
      </c>
      <c r="E41" s="2">
        <f t="shared" si="1"/>
        <v>286770.2407264717</v>
      </c>
    </row>
    <row r="42" spans="2:5" x14ac:dyDescent="0.4">
      <c r="B42" t="s">
        <v>42</v>
      </c>
      <c r="C42" s="2">
        <f>C41*(HOME!$C$7/12)+C41</f>
        <v>661091.50797828787</v>
      </c>
      <c r="D42" s="2">
        <f>Amortization!I54</f>
        <v>371917.92</v>
      </c>
      <c r="E42" s="2">
        <f t="shared" si="1"/>
        <v>289173.58797828789</v>
      </c>
    </row>
    <row r="43" spans="2:5" x14ac:dyDescent="0.4">
      <c r="B43" t="s">
        <v>43</v>
      </c>
      <c r="C43" s="2">
        <f>C42*(HOME!$C$7/12)+C42</f>
        <v>662744.23674823355</v>
      </c>
      <c r="D43" s="2">
        <f>Amortization!I55</f>
        <v>371161.29</v>
      </c>
      <c r="E43" s="2">
        <f t="shared" si="1"/>
        <v>291582.94674823357</v>
      </c>
    </row>
    <row r="44" spans="2:5" x14ac:dyDescent="0.4">
      <c r="B44" t="s">
        <v>44</v>
      </c>
      <c r="C44" s="2">
        <f>C43*(HOME!$C$7/12)+C43</f>
        <v>664401.09734010417</v>
      </c>
      <c r="D44" s="2">
        <f>Amortization!I56</f>
        <v>370402.76999999996</v>
      </c>
      <c r="E44" s="2">
        <f t="shared" si="1"/>
        <v>293998.32734010421</v>
      </c>
    </row>
    <row r="45" spans="2:5" x14ac:dyDescent="0.4">
      <c r="B45" t="s">
        <v>45</v>
      </c>
      <c r="C45" s="2">
        <f>C44*(HOME!$C$7/12)+C44</f>
        <v>666062.1000834544</v>
      </c>
      <c r="D45" s="2">
        <f>Amortization!I57</f>
        <v>369642.36</v>
      </c>
      <c r="E45" s="2">
        <f t="shared" si="1"/>
        <v>296419.74008345441</v>
      </c>
    </row>
    <row r="46" spans="2:5" x14ac:dyDescent="0.4">
      <c r="B46" t="s">
        <v>46</v>
      </c>
      <c r="C46" s="2">
        <f>C45*(HOME!$C$7/12)+C45</f>
        <v>667727.25533366308</v>
      </c>
      <c r="D46" s="2">
        <f>Amortization!I58</f>
        <v>368880.05</v>
      </c>
      <c r="E46" s="2">
        <f t="shared" si="1"/>
        <v>298847.20533366309</v>
      </c>
    </row>
    <row r="47" spans="2:5" x14ac:dyDescent="0.4">
      <c r="B47" t="s">
        <v>47</v>
      </c>
      <c r="C47" s="2">
        <f>C46*(HOME!$C$7/12)+C46</f>
        <v>669396.57347199728</v>
      </c>
      <c r="D47" s="2">
        <f>Amortization!I59</f>
        <v>368115.83</v>
      </c>
      <c r="E47" s="2">
        <f t="shared" si="1"/>
        <v>301280.74347199727</v>
      </c>
    </row>
    <row r="48" spans="2:5" x14ac:dyDescent="0.4">
      <c r="B48" t="s">
        <v>48</v>
      </c>
      <c r="C48" s="2">
        <f>C47*(HOME!$C$7/12)+C47</f>
        <v>671070.06490567722</v>
      </c>
      <c r="D48" s="2">
        <f>Amortization!I60</f>
        <v>367349.7</v>
      </c>
      <c r="E48" s="2">
        <f t="shared" si="1"/>
        <v>303720.36490567721</v>
      </c>
    </row>
    <row r="49" spans="2:5" x14ac:dyDescent="0.4">
      <c r="B49" t="s">
        <v>49</v>
      </c>
      <c r="C49" s="2">
        <f>C48*(HOME!$C$7/12)+C48</f>
        <v>672747.74006794137</v>
      </c>
      <c r="D49" s="2">
        <f>Amortization!I61</f>
        <v>366581.65</v>
      </c>
      <c r="E49" s="2">
        <f t="shared" si="1"/>
        <v>306166.09006794135</v>
      </c>
    </row>
    <row r="50" spans="2:5" x14ac:dyDescent="0.4">
      <c r="B50" t="s">
        <v>50</v>
      </c>
      <c r="C50" s="2">
        <f>C49*(HOME!$C$7/12)+C49</f>
        <v>674429.60941811127</v>
      </c>
      <c r="D50" s="2">
        <f>Amortization!I62</f>
        <v>365811.68000000005</v>
      </c>
      <c r="E50" s="2">
        <f t="shared" si="1"/>
        <v>308617.92941811122</v>
      </c>
    </row>
    <row r="51" spans="2:5" x14ac:dyDescent="0.4">
      <c r="B51" t="s">
        <v>51</v>
      </c>
      <c r="C51" s="2">
        <f>C50*(HOME!$C$7/12)+C50</f>
        <v>676115.68344165653</v>
      </c>
      <c r="D51" s="2">
        <f>Amortization!I63</f>
        <v>365039.79000000004</v>
      </c>
      <c r="E51" s="2">
        <f t="shared" si="1"/>
        <v>311075.89344165649</v>
      </c>
    </row>
    <row r="52" spans="2:5" x14ac:dyDescent="0.4">
      <c r="B52" t="s">
        <v>52</v>
      </c>
      <c r="C52" s="2">
        <f>C51*(HOME!$C$7/12)+C51</f>
        <v>677805.97265026066</v>
      </c>
      <c r="D52" s="2">
        <f>Amortization!I64</f>
        <v>364265.97000000003</v>
      </c>
      <c r="E52" s="2">
        <f t="shared" si="1"/>
        <v>313540.00265026063</v>
      </c>
    </row>
    <row r="53" spans="2:5" x14ac:dyDescent="0.4">
      <c r="B53" t="s">
        <v>53</v>
      </c>
      <c r="C53" s="2">
        <f>C52*(HOME!$C$7/12)+C52</f>
        <v>679500.48758188635</v>
      </c>
      <c r="D53" s="2">
        <f>Amortization!I65</f>
        <v>363490.21</v>
      </c>
      <c r="E53" s="2">
        <f t="shared" si="1"/>
        <v>316010.27758188633</v>
      </c>
    </row>
    <row r="54" spans="2:5" x14ac:dyDescent="0.4">
      <c r="B54" t="s">
        <v>54</v>
      </c>
      <c r="C54" s="2">
        <f>C53*(HOME!$C$7/12)+C53</f>
        <v>681199.23880084103</v>
      </c>
      <c r="D54" s="2">
        <f>Amortization!I66</f>
        <v>362712.52</v>
      </c>
      <c r="E54" s="2">
        <f t="shared" si="1"/>
        <v>318486.71880084102</v>
      </c>
    </row>
    <row r="55" spans="2:5" x14ac:dyDescent="0.4">
      <c r="B55" t="s">
        <v>55</v>
      </c>
      <c r="C55" s="2">
        <f>C54*(HOME!$C$7/12)+C54</f>
        <v>682902.23689784319</v>
      </c>
      <c r="D55" s="2">
        <f>Amortization!I67</f>
        <v>361932.88</v>
      </c>
      <c r="E55" s="2">
        <f t="shared" si="1"/>
        <v>320969.35689784319</v>
      </c>
    </row>
    <row r="56" spans="2:5" x14ac:dyDescent="0.4">
      <c r="B56" t="s">
        <v>56</v>
      </c>
      <c r="C56" s="2">
        <f>C55*(HOME!$C$7/12)+C55</f>
        <v>684609.49249008775</v>
      </c>
      <c r="D56" s="2">
        <f>Amortization!I68</f>
        <v>361151.29</v>
      </c>
      <c r="E56" s="2">
        <f t="shared" si="1"/>
        <v>323458.20249008777</v>
      </c>
    </row>
    <row r="57" spans="2:5" x14ac:dyDescent="0.4">
      <c r="B57" t="s">
        <v>57</v>
      </c>
      <c r="C57" s="2">
        <f>C56*(HOME!$C$7/12)+C56</f>
        <v>686321.01622131292</v>
      </c>
      <c r="D57" s="2">
        <f>Amortization!I69</f>
        <v>360367.75</v>
      </c>
      <c r="E57" s="2">
        <f t="shared" si="1"/>
        <v>325953.26622131292</v>
      </c>
    </row>
    <row r="58" spans="2:5" x14ac:dyDescent="0.4">
      <c r="B58" t="s">
        <v>58</v>
      </c>
      <c r="C58" s="2">
        <f>C57*(HOME!$C$7/12)+C57</f>
        <v>688036.81876186619</v>
      </c>
      <c r="D58" s="2">
        <f>Amortization!I70</f>
        <v>359582.25</v>
      </c>
      <c r="E58" s="2">
        <f t="shared" si="1"/>
        <v>328454.56876186619</v>
      </c>
    </row>
    <row r="59" spans="2:5" x14ac:dyDescent="0.4">
      <c r="B59" t="s">
        <v>59</v>
      </c>
      <c r="C59" s="2">
        <f>C58*(HOME!$C$7/12)+C58</f>
        <v>689756.9108087708</v>
      </c>
      <c r="D59" s="2">
        <f>Amortization!I71</f>
        <v>358794.79</v>
      </c>
      <c r="E59" s="2">
        <f t="shared" si="1"/>
        <v>330962.12080877082</v>
      </c>
    </row>
    <row r="60" spans="2:5" x14ac:dyDescent="0.4">
      <c r="B60" t="s">
        <v>60</v>
      </c>
      <c r="C60" s="2">
        <f>C59*(HOME!$C$7/12)+C59</f>
        <v>691481.30308579269</v>
      </c>
      <c r="D60" s="2">
        <f>Amortization!I72</f>
        <v>358005.36</v>
      </c>
      <c r="E60" s="2">
        <f t="shared" si="1"/>
        <v>333475.94308579271</v>
      </c>
    </row>
    <row r="61" spans="2:5" x14ac:dyDescent="0.4">
      <c r="B61" t="s">
        <v>61</v>
      </c>
      <c r="C61" s="2">
        <f>C60*(HOME!$C$7/12)+C60</f>
        <v>693210.00634350721</v>
      </c>
      <c r="D61" s="2">
        <f>Amortization!I73</f>
        <v>357213.95</v>
      </c>
      <c r="E61" s="2">
        <f t="shared" si="1"/>
        <v>335996.0563435072</v>
      </c>
    </row>
    <row r="62" spans="2:5" x14ac:dyDescent="0.4">
      <c r="B62" t="s">
        <v>62</v>
      </c>
      <c r="C62" s="2">
        <f>C61*(HOME!$C$7/12)+C61</f>
        <v>694943.03135936602</v>
      </c>
      <c r="D62" s="2">
        <f>Amortization!I74</f>
        <v>356420.56</v>
      </c>
      <c r="E62" s="2">
        <f t="shared" si="1"/>
        <v>338522.47135936603</v>
      </c>
    </row>
    <row r="63" spans="2:5" x14ac:dyDescent="0.4">
      <c r="B63" t="s">
        <v>63</v>
      </c>
      <c r="C63" s="2">
        <f>C62*(HOME!$C$7/12)+C62</f>
        <v>696680.38893776445</v>
      </c>
      <c r="D63" s="2">
        <f>Amortization!I75</f>
        <v>355625.19</v>
      </c>
      <c r="E63" s="2">
        <f t="shared" si="1"/>
        <v>341055.19893776445</v>
      </c>
    </row>
    <row r="64" spans="2:5" x14ac:dyDescent="0.4">
      <c r="B64" t="s">
        <v>64</v>
      </c>
      <c r="C64" s="2">
        <f>C63*(HOME!$C$7/12)+C63</f>
        <v>698422.08991010883</v>
      </c>
      <c r="D64" s="2">
        <f>Amortization!I76</f>
        <v>354827.83</v>
      </c>
      <c r="E64" s="2">
        <f t="shared" si="1"/>
        <v>343594.25991010881</v>
      </c>
    </row>
    <row r="65" spans="2:5" x14ac:dyDescent="0.4">
      <c r="B65" t="s">
        <v>65</v>
      </c>
      <c r="C65" s="2">
        <f>C64*(HOME!$C$7/12)+C64</f>
        <v>700168.14513488405</v>
      </c>
      <c r="D65" s="2">
        <f>Amortization!I77</f>
        <v>354028.48000000004</v>
      </c>
      <c r="E65" s="2">
        <f t="shared" si="1"/>
        <v>346139.66513488401</v>
      </c>
    </row>
    <row r="66" spans="2:5" x14ac:dyDescent="0.4">
      <c r="B66" t="s">
        <v>66</v>
      </c>
      <c r="C66" s="2">
        <f>C65*(HOME!$C$7/12)+C65</f>
        <v>701918.56549772131</v>
      </c>
      <c r="D66" s="2">
        <f>Amortization!I78</f>
        <v>353227.13000000006</v>
      </c>
      <c r="E66" s="2">
        <f t="shared" si="1"/>
        <v>348691.43549772125</v>
      </c>
    </row>
    <row r="67" spans="2:5" x14ac:dyDescent="0.4">
      <c r="B67" t="s">
        <v>67</v>
      </c>
      <c r="C67" s="2">
        <f>C66*(HOME!$C$7/12)+C66</f>
        <v>703673.36191146565</v>
      </c>
      <c r="D67" s="2">
        <f>Amortization!I79</f>
        <v>352423.78000000009</v>
      </c>
      <c r="E67" s="2">
        <f t="shared" si="1"/>
        <v>351249.58191146556</v>
      </c>
    </row>
    <row r="68" spans="2:5" x14ac:dyDescent="0.4">
      <c r="B68" t="s">
        <v>68</v>
      </c>
      <c r="C68" s="2">
        <f>C67*(HOME!$C$7/12)+C67</f>
        <v>705432.54531624436</v>
      </c>
      <c r="D68" s="2">
        <f>Amortization!I80</f>
        <v>351618.4200000001</v>
      </c>
      <c r="E68" s="2">
        <f t="shared" ref="E68:E99" si="2">C68-D68</f>
        <v>353814.12531624426</v>
      </c>
    </row>
    <row r="69" spans="2:5" x14ac:dyDescent="0.4">
      <c r="B69" t="s">
        <v>69</v>
      </c>
      <c r="C69" s="2">
        <f>C68*(HOME!$C$7/12)+C68</f>
        <v>707196.12667953502</v>
      </c>
      <c r="D69" s="2">
        <f>Amortization!I81</f>
        <v>350811.0500000001</v>
      </c>
      <c r="E69" s="2">
        <f t="shared" si="2"/>
        <v>356385.07667953492</v>
      </c>
    </row>
    <row r="70" spans="2:5" x14ac:dyDescent="0.4">
      <c r="B70" t="s">
        <v>70</v>
      </c>
      <c r="C70" s="2">
        <f>C69*(HOME!$C$7/12)+C69</f>
        <v>708964.11699623382</v>
      </c>
      <c r="D70" s="2">
        <f>Amortization!I82</f>
        <v>350001.66000000009</v>
      </c>
      <c r="E70" s="2">
        <f t="shared" si="2"/>
        <v>358962.45699623373</v>
      </c>
    </row>
    <row r="71" spans="2:5" x14ac:dyDescent="0.4">
      <c r="B71" t="s">
        <v>71</v>
      </c>
      <c r="C71" s="2">
        <f>C70*(HOME!$C$7/12)+C70</f>
        <v>710736.52728872444</v>
      </c>
      <c r="D71" s="2">
        <f>Amortization!I83</f>
        <v>349190.24000000011</v>
      </c>
      <c r="E71" s="2">
        <f t="shared" si="2"/>
        <v>361546.28728872433</v>
      </c>
    </row>
    <row r="72" spans="2:5" x14ac:dyDescent="0.4">
      <c r="B72" t="s">
        <v>72</v>
      </c>
      <c r="C72" s="2">
        <f>C71*(HOME!$C$7/12)+C71</f>
        <v>712513.3686069462</v>
      </c>
      <c r="D72" s="2">
        <f>Amortization!I84</f>
        <v>348376.8000000001</v>
      </c>
      <c r="E72" s="2">
        <f t="shared" si="2"/>
        <v>364136.56860694609</v>
      </c>
    </row>
    <row r="73" spans="2:5" x14ac:dyDescent="0.4">
      <c r="B73" t="s">
        <v>73</v>
      </c>
      <c r="C73" s="2">
        <f>C72*(HOME!$C$7/12)+C72</f>
        <v>714294.65202846355</v>
      </c>
      <c r="D73" s="2">
        <f>Amortization!I85</f>
        <v>347561.32000000012</v>
      </c>
      <c r="E73" s="2">
        <f t="shared" si="2"/>
        <v>366733.33202846342</v>
      </c>
    </row>
    <row r="74" spans="2:5" x14ac:dyDescent="0.4">
      <c r="B74" t="s">
        <v>74</v>
      </c>
      <c r="C74" s="2">
        <f>C73*(HOME!$C$7/12)+C73</f>
        <v>716080.38865853474</v>
      </c>
      <c r="D74" s="2">
        <f>Amortization!I86</f>
        <v>346743.8000000001</v>
      </c>
      <c r="E74" s="2">
        <f t="shared" si="2"/>
        <v>369336.58865853463</v>
      </c>
    </row>
    <row r="75" spans="2:5" x14ac:dyDescent="0.4">
      <c r="B75" t="s">
        <v>75</v>
      </c>
      <c r="C75" s="2">
        <f>C74*(HOME!$C$7/12)+C74</f>
        <v>717870.58963018109</v>
      </c>
      <c r="D75" s="2">
        <f>Amortization!I87</f>
        <v>345924.24000000011</v>
      </c>
      <c r="E75" s="2">
        <f t="shared" si="2"/>
        <v>371946.34963018098</v>
      </c>
    </row>
    <row r="76" spans="2:5" x14ac:dyDescent="0.4">
      <c r="B76" t="s">
        <v>76</v>
      </c>
      <c r="C76" s="2">
        <f>C75*(HOME!$C$7/12)+C75</f>
        <v>719665.2661042565</v>
      </c>
      <c r="D76" s="2">
        <f>Amortization!I88</f>
        <v>345102.63000000012</v>
      </c>
      <c r="E76" s="2">
        <f t="shared" si="2"/>
        <v>374562.63610425638</v>
      </c>
    </row>
    <row r="77" spans="2:5" x14ac:dyDescent="0.4">
      <c r="B77" t="s">
        <v>77</v>
      </c>
      <c r="C77" s="2">
        <f>C76*(HOME!$C$7/12)+C76</f>
        <v>721464.42926951719</v>
      </c>
      <c r="D77" s="2">
        <f>Amortization!I89</f>
        <v>344278.97000000015</v>
      </c>
      <c r="E77" s="2">
        <f t="shared" si="2"/>
        <v>377185.45926951704</v>
      </c>
    </row>
    <row r="78" spans="2:5" x14ac:dyDescent="0.4">
      <c r="B78" t="s">
        <v>78</v>
      </c>
      <c r="C78" s="2">
        <f>C77*(HOME!$C$7/12)+C77</f>
        <v>723268.09034269094</v>
      </c>
      <c r="D78" s="2">
        <f>Amortization!I90</f>
        <v>343453.25000000017</v>
      </c>
      <c r="E78" s="2">
        <f t="shared" si="2"/>
        <v>379814.84034269076</v>
      </c>
    </row>
    <row r="79" spans="2:5" x14ac:dyDescent="0.4">
      <c r="B79" t="s">
        <v>79</v>
      </c>
      <c r="C79" s="2">
        <f>C78*(HOME!$C$7/12)+C78</f>
        <v>725076.26056854764</v>
      </c>
      <c r="D79" s="2">
        <f>Amortization!I91</f>
        <v>342625.4600000002</v>
      </c>
      <c r="E79" s="2">
        <f t="shared" si="2"/>
        <v>382450.80056854745</v>
      </c>
    </row>
    <row r="80" spans="2:5" x14ac:dyDescent="0.4">
      <c r="B80" t="s">
        <v>80</v>
      </c>
      <c r="C80" s="2">
        <f>C79*(HOME!$C$7/12)+C79</f>
        <v>726888.95121996896</v>
      </c>
      <c r="D80" s="2">
        <f>Amortization!I92</f>
        <v>341795.60000000021</v>
      </c>
      <c r="E80" s="2">
        <f t="shared" si="2"/>
        <v>385093.35121996875</v>
      </c>
    </row>
    <row r="81" spans="2:5" x14ac:dyDescent="0.4">
      <c r="B81" t="s">
        <v>81</v>
      </c>
      <c r="C81" s="2">
        <f>C80*(HOME!$C$7/12)+C80</f>
        <v>728706.17359801894</v>
      </c>
      <c r="D81" s="2">
        <f>Amortization!I93</f>
        <v>340963.67000000022</v>
      </c>
      <c r="E81" s="2">
        <f t="shared" si="2"/>
        <v>387742.50359801872</v>
      </c>
    </row>
    <row r="82" spans="2:5" x14ac:dyDescent="0.4">
      <c r="B82" t="s">
        <v>82</v>
      </c>
      <c r="C82" s="2">
        <f>C81*(HOME!$C$7/12)+C81</f>
        <v>730527.93903201399</v>
      </c>
      <c r="D82" s="2">
        <f>Amortization!I94</f>
        <v>340129.66000000021</v>
      </c>
      <c r="E82" s="2">
        <f t="shared" si="2"/>
        <v>390398.27903201379</v>
      </c>
    </row>
    <row r="83" spans="2:5" x14ac:dyDescent="0.4">
      <c r="B83" t="s">
        <v>83</v>
      </c>
      <c r="C83" s="2">
        <f>C82*(HOME!$C$7/12)+C82</f>
        <v>732354.25887959404</v>
      </c>
      <c r="D83" s="2">
        <f>Amortization!I95</f>
        <v>339293.56000000023</v>
      </c>
      <c r="E83" s="2">
        <f t="shared" si="2"/>
        <v>393060.69887959381</v>
      </c>
    </row>
    <row r="84" spans="2:5" x14ac:dyDescent="0.4">
      <c r="B84" t="s">
        <v>84</v>
      </c>
      <c r="C84" s="2">
        <f>C83*(HOME!$C$7/12)+C83</f>
        <v>734185.14452679304</v>
      </c>
      <c r="D84" s="2">
        <f>Amortization!I96</f>
        <v>338455.37000000023</v>
      </c>
      <c r="E84" s="2">
        <f t="shared" si="2"/>
        <v>395729.77452679281</v>
      </c>
    </row>
    <row r="85" spans="2:5" x14ac:dyDescent="0.4">
      <c r="B85" t="s">
        <v>85</v>
      </c>
      <c r="C85" s="2">
        <f>C84*(HOME!$C$7/12)+C84</f>
        <v>736020.60738811002</v>
      </c>
      <c r="D85" s="2">
        <f>Amortization!I97</f>
        <v>337615.0900000002</v>
      </c>
      <c r="E85" s="2">
        <f t="shared" si="2"/>
        <v>398405.51738810982</v>
      </c>
    </row>
    <row r="86" spans="2:5" x14ac:dyDescent="0.4">
      <c r="B86" t="s">
        <v>86</v>
      </c>
      <c r="C86" s="2">
        <f>C85*(HOME!$C$7/12)+C85</f>
        <v>737860.6589065803</v>
      </c>
      <c r="D86" s="2">
        <f>Amortization!I98</f>
        <v>336772.7100000002</v>
      </c>
      <c r="E86" s="2">
        <f t="shared" si="2"/>
        <v>401087.9489065801</v>
      </c>
    </row>
    <row r="87" spans="2:5" x14ac:dyDescent="0.4">
      <c r="B87" t="s">
        <v>87</v>
      </c>
      <c r="C87" s="2">
        <f>C86*(HOME!$C$7/12)+C86</f>
        <v>739705.31055384676</v>
      </c>
      <c r="D87" s="2">
        <f>Amortization!I99</f>
        <v>335928.2200000002</v>
      </c>
      <c r="E87" s="2">
        <f t="shared" si="2"/>
        <v>403777.09055384656</v>
      </c>
    </row>
    <row r="88" spans="2:5" x14ac:dyDescent="0.4">
      <c r="B88" t="s">
        <v>88</v>
      </c>
      <c r="C88" s="2">
        <f>C87*(HOME!$C$7/12)+C87</f>
        <v>741554.57383023133</v>
      </c>
      <c r="D88" s="2">
        <f>Amortization!I100</f>
        <v>335081.62000000023</v>
      </c>
      <c r="E88" s="2">
        <f t="shared" si="2"/>
        <v>406472.9538302311</v>
      </c>
    </row>
    <row r="89" spans="2:5" x14ac:dyDescent="0.4">
      <c r="B89" t="s">
        <v>89</v>
      </c>
      <c r="C89" s="2">
        <f>C88*(HOME!$C$7/12)+C88</f>
        <v>743408.46026480687</v>
      </c>
      <c r="D89" s="2">
        <f>Amortization!I101</f>
        <v>334232.90000000026</v>
      </c>
      <c r="E89" s="2">
        <f t="shared" si="2"/>
        <v>409175.56026480661</v>
      </c>
    </row>
    <row r="90" spans="2:5" x14ac:dyDescent="0.4">
      <c r="B90" t="s">
        <v>90</v>
      </c>
      <c r="C90" s="2">
        <f>C89*(HOME!$C$7/12)+C89</f>
        <v>745266.98141546885</v>
      </c>
      <c r="D90" s="2">
        <f>Amortization!I102</f>
        <v>333382.06000000023</v>
      </c>
      <c r="E90" s="2">
        <f t="shared" si="2"/>
        <v>411884.92141546862</v>
      </c>
    </row>
    <row r="91" spans="2:5" x14ac:dyDescent="0.4">
      <c r="B91" t="s">
        <v>91</v>
      </c>
      <c r="C91" s="2">
        <f>C90*(HOME!$C$7/12)+C90</f>
        <v>747130.14886900748</v>
      </c>
      <c r="D91" s="2">
        <f>Amortization!I103</f>
        <v>332529.10000000021</v>
      </c>
      <c r="E91" s="2">
        <f t="shared" si="2"/>
        <v>414601.04886900727</v>
      </c>
    </row>
    <row r="92" spans="2:5" x14ac:dyDescent="0.4">
      <c r="B92" t="s">
        <v>92</v>
      </c>
      <c r="C92" s="2">
        <f>C91*(HOME!$C$7/12)+C91</f>
        <v>748997.97424118</v>
      </c>
      <c r="D92" s="2">
        <f>Amortization!I104</f>
        <v>331674.00000000023</v>
      </c>
      <c r="E92" s="2">
        <f t="shared" si="2"/>
        <v>417323.97424117976</v>
      </c>
    </row>
    <row r="93" spans="2:5" x14ac:dyDescent="0.4">
      <c r="B93" t="s">
        <v>93</v>
      </c>
      <c r="C93" s="2">
        <f>C92*(HOME!$C$7/12)+C92</f>
        <v>750870.46917678299</v>
      </c>
      <c r="D93" s="2">
        <f>Amortization!I105</f>
        <v>330816.77000000025</v>
      </c>
      <c r="E93" s="2">
        <f t="shared" si="2"/>
        <v>420053.69917678274</v>
      </c>
    </row>
    <row r="94" spans="2:5" x14ac:dyDescent="0.4">
      <c r="B94" t="s">
        <v>94</v>
      </c>
      <c r="C94" s="2">
        <f>C93*(HOME!$C$7/12)+C93</f>
        <v>752747.64534972492</v>
      </c>
      <c r="D94" s="2">
        <f>Amortization!I106</f>
        <v>329957.39000000025</v>
      </c>
      <c r="E94" s="2">
        <f t="shared" si="2"/>
        <v>422790.25534972467</v>
      </c>
    </row>
    <row r="95" spans="2:5" x14ac:dyDescent="0.4">
      <c r="B95" t="s">
        <v>95</v>
      </c>
      <c r="C95" s="2">
        <f>C94*(HOME!$C$7/12)+C94</f>
        <v>754629.51446309919</v>
      </c>
      <c r="D95" s="2">
        <f>Amortization!I107</f>
        <v>329095.86000000022</v>
      </c>
      <c r="E95" s="2">
        <f t="shared" si="2"/>
        <v>425533.65446309897</v>
      </c>
    </row>
    <row r="96" spans="2:5" x14ac:dyDescent="0.4">
      <c r="B96" t="s">
        <v>96</v>
      </c>
      <c r="C96" s="2">
        <f>C95*(HOME!$C$7/12)+C95</f>
        <v>756516.08824925695</v>
      </c>
      <c r="D96" s="2">
        <f>Amortization!I108</f>
        <v>328232.18000000023</v>
      </c>
      <c r="E96" s="2">
        <f t="shared" si="2"/>
        <v>428283.90824925672</v>
      </c>
    </row>
    <row r="97" spans="2:5" x14ac:dyDescent="0.4">
      <c r="B97" t="s">
        <v>97</v>
      </c>
      <c r="C97" s="2">
        <f>C96*(HOME!$C$7/12)+C96</f>
        <v>758407.37846988009</v>
      </c>
      <c r="D97" s="2">
        <f>Amortization!I109</f>
        <v>327366.3400000002</v>
      </c>
      <c r="E97" s="2">
        <f t="shared" si="2"/>
        <v>431041.03846987989</v>
      </c>
    </row>
    <row r="98" spans="2:5" x14ac:dyDescent="0.4">
      <c r="B98" t="s">
        <v>98</v>
      </c>
      <c r="C98" s="2">
        <f>C97*(HOME!$C$7/12)+C97</f>
        <v>760303.39691605477</v>
      </c>
      <c r="D98" s="2">
        <f>Amortization!I110</f>
        <v>326498.3400000002</v>
      </c>
      <c r="E98" s="2">
        <f t="shared" si="2"/>
        <v>433805.05691605457</v>
      </c>
    </row>
    <row r="99" spans="2:5" x14ac:dyDescent="0.4">
      <c r="B99" t="s">
        <v>99</v>
      </c>
      <c r="C99" s="2">
        <f>C98*(HOME!$C$7/12)+C98</f>
        <v>762204.15540834493</v>
      </c>
      <c r="D99" s="2">
        <f>Amortization!I111</f>
        <v>325628.17000000022</v>
      </c>
      <c r="E99" s="2">
        <f t="shared" si="2"/>
        <v>436575.98540834471</v>
      </c>
    </row>
    <row r="100" spans="2:5" x14ac:dyDescent="0.4">
      <c r="B100" t="s">
        <v>100</v>
      </c>
      <c r="C100" s="2">
        <f>C99*(HOME!$C$7/12)+C99</f>
        <v>764109.66579686583</v>
      </c>
      <c r="D100" s="2">
        <f>Amortization!I112</f>
        <v>324755.82000000024</v>
      </c>
      <c r="E100" s="2">
        <f t="shared" ref="E100:E123" si="3">C100-D100</f>
        <v>439353.84579686559</v>
      </c>
    </row>
    <row r="101" spans="2:5" x14ac:dyDescent="0.4">
      <c r="B101" t="s">
        <v>101</v>
      </c>
      <c r="C101" s="2">
        <f>C100*(HOME!$C$7/12)+C100</f>
        <v>766019.93996135797</v>
      </c>
      <c r="D101" s="2">
        <f>Amortization!I113</f>
        <v>323881.29000000021</v>
      </c>
      <c r="E101" s="2">
        <f t="shared" si="3"/>
        <v>442138.64996135776</v>
      </c>
    </row>
    <row r="102" spans="2:5" x14ac:dyDescent="0.4">
      <c r="B102" t="s">
        <v>102</v>
      </c>
      <c r="C102" s="2">
        <f>C101*(HOME!$C$7/12)+C101</f>
        <v>767934.98981126142</v>
      </c>
      <c r="D102" s="2">
        <f>Amortization!I114</f>
        <v>323004.57000000024</v>
      </c>
      <c r="E102" s="2">
        <f t="shared" si="3"/>
        <v>444930.41981126118</v>
      </c>
    </row>
    <row r="103" spans="2:5" x14ac:dyDescent="0.4">
      <c r="B103" t="s">
        <v>103</v>
      </c>
      <c r="C103" s="2">
        <f>C102*(HOME!$C$7/12)+C102</f>
        <v>769854.82728578954</v>
      </c>
      <c r="D103" s="2">
        <f>Amortization!I115</f>
        <v>322125.66000000027</v>
      </c>
      <c r="E103" s="2">
        <f t="shared" si="3"/>
        <v>447729.16728578927</v>
      </c>
    </row>
    <row r="104" spans="2:5" x14ac:dyDescent="0.4">
      <c r="B104" t="s">
        <v>104</v>
      </c>
      <c r="C104" s="2">
        <f>C103*(HOME!$C$7/12)+C103</f>
        <v>771779.46435400401</v>
      </c>
      <c r="D104" s="2">
        <f>Amortization!I116</f>
        <v>321244.55000000028</v>
      </c>
      <c r="E104" s="2">
        <f t="shared" si="3"/>
        <v>450534.91435400373</v>
      </c>
    </row>
    <row r="105" spans="2:5" x14ac:dyDescent="0.4">
      <c r="B105" t="s">
        <v>105</v>
      </c>
      <c r="C105" s="2">
        <f>C104*(HOME!$C$7/12)+C104</f>
        <v>773708.913014889</v>
      </c>
      <c r="D105" s="2">
        <f>Amortization!I117</f>
        <v>320361.24000000028</v>
      </c>
      <c r="E105" s="2">
        <f t="shared" si="3"/>
        <v>453347.67301488871</v>
      </c>
    </row>
    <row r="106" spans="2:5" x14ac:dyDescent="0.4">
      <c r="B106" t="s">
        <v>106</v>
      </c>
      <c r="C106" s="2">
        <f>C105*(HOME!$C$7/12)+C105</f>
        <v>775643.18529742619</v>
      </c>
      <c r="D106" s="2">
        <f>Amortization!I118</f>
        <v>319475.72000000026</v>
      </c>
      <c r="E106" s="2">
        <f t="shared" si="3"/>
        <v>456167.46529742592</v>
      </c>
    </row>
    <row r="107" spans="2:5" x14ac:dyDescent="0.4">
      <c r="B107" t="s">
        <v>107</v>
      </c>
      <c r="C107" s="2">
        <f>C106*(HOME!$C$7/12)+C106</f>
        <v>777582.2932606698</v>
      </c>
      <c r="D107" s="2">
        <f>Amortization!I119</f>
        <v>318587.99000000028</v>
      </c>
      <c r="E107" s="2">
        <f t="shared" si="3"/>
        <v>458994.30326066952</v>
      </c>
    </row>
    <row r="108" spans="2:5" x14ac:dyDescent="0.4">
      <c r="B108" t="s">
        <v>108</v>
      </c>
      <c r="C108" s="2">
        <f>C107*(HOME!$C$7/12)+C107</f>
        <v>779526.24899382144</v>
      </c>
      <c r="D108" s="2">
        <f>Amortization!I120</f>
        <v>317698.04000000027</v>
      </c>
      <c r="E108" s="2">
        <f t="shared" si="3"/>
        <v>461828.20899382117</v>
      </c>
    </row>
    <row r="109" spans="2:5" x14ac:dyDescent="0.4">
      <c r="B109" t="s">
        <v>109</v>
      </c>
      <c r="C109" s="2">
        <f>C108*(HOME!$C$7/12)+C108</f>
        <v>781475.06461630599</v>
      </c>
      <c r="D109" s="2">
        <f>Amortization!I121</f>
        <v>316805.87000000029</v>
      </c>
      <c r="E109" s="2">
        <f t="shared" si="3"/>
        <v>464669.1946163057</v>
      </c>
    </row>
    <row r="110" spans="2:5" x14ac:dyDescent="0.4">
      <c r="B110" t="s">
        <v>110</v>
      </c>
      <c r="C110" s="2">
        <f>C109*(HOME!$C$7/12)+C109</f>
        <v>783428.7522778468</v>
      </c>
      <c r="D110" s="2">
        <f>Amortization!I122</f>
        <v>315911.46000000031</v>
      </c>
      <c r="E110" s="2">
        <f t="shared" si="3"/>
        <v>467517.29227784649</v>
      </c>
    </row>
    <row r="111" spans="2:5" x14ac:dyDescent="0.4">
      <c r="B111" t="s">
        <v>111</v>
      </c>
      <c r="C111" s="2">
        <f>C110*(HOME!$C$7/12)+C110</f>
        <v>785387.32415854139</v>
      </c>
      <c r="D111" s="2">
        <f>Amortization!I123</f>
        <v>315014.8200000003</v>
      </c>
      <c r="E111" s="2">
        <f t="shared" si="3"/>
        <v>470372.50415854109</v>
      </c>
    </row>
    <row r="112" spans="2:5" x14ac:dyDescent="0.4">
      <c r="B112" t="s">
        <v>112</v>
      </c>
      <c r="C112" s="2">
        <f>C111*(HOME!$C$7/12)+C111</f>
        <v>787350.7924689377</v>
      </c>
      <c r="D112" s="2">
        <f>Amortization!I124</f>
        <v>314115.94000000029</v>
      </c>
      <c r="E112" s="2">
        <f t="shared" si="3"/>
        <v>473234.8524689374</v>
      </c>
    </row>
    <row r="113" spans="2:5" x14ac:dyDescent="0.4">
      <c r="B113" t="s">
        <v>113</v>
      </c>
      <c r="C113" s="2">
        <f>C112*(HOME!$C$7/12)+C112</f>
        <v>789319.16945011006</v>
      </c>
      <c r="D113" s="2">
        <f>Amortization!I125</f>
        <v>313214.81000000029</v>
      </c>
      <c r="E113" s="2">
        <f t="shared" si="3"/>
        <v>476104.35945010977</v>
      </c>
    </row>
    <row r="114" spans="2:5" x14ac:dyDescent="0.4">
      <c r="B114" t="s">
        <v>114</v>
      </c>
      <c r="C114" s="2">
        <f>C113*(HOME!$C$7/12)+C113</f>
        <v>791292.46737373539</v>
      </c>
      <c r="D114" s="2">
        <f>Amortization!I126</f>
        <v>312311.43000000028</v>
      </c>
      <c r="E114" s="2">
        <f t="shared" si="3"/>
        <v>478981.0373737351</v>
      </c>
    </row>
    <row r="115" spans="2:5" x14ac:dyDescent="0.4">
      <c r="B115" t="s">
        <v>115</v>
      </c>
      <c r="C115" s="2">
        <f>C114*(HOME!$C$7/12)+C114</f>
        <v>793270.69854216976</v>
      </c>
      <c r="D115" s="2">
        <f>Amortization!I127</f>
        <v>311405.79000000027</v>
      </c>
      <c r="E115" s="2">
        <f t="shared" si="3"/>
        <v>481864.90854216949</v>
      </c>
    </row>
    <row r="116" spans="2:5" x14ac:dyDescent="0.4">
      <c r="B116" t="s">
        <v>116</v>
      </c>
      <c r="C116" s="2">
        <f>C115*(HOME!$C$7/12)+C115</f>
        <v>795253.87528852513</v>
      </c>
      <c r="D116" s="2">
        <f>Amortization!I128</f>
        <v>310497.8800000003</v>
      </c>
      <c r="E116" s="2">
        <f t="shared" si="3"/>
        <v>484755.99528852483</v>
      </c>
    </row>
    <row r="117" spans="2:5" x14ac:dyDescent="0.4">
      <c r="B117" t="s">
        <v>117</v>
      </c>
      <c r="C117" s="2">
        <f>C116*(HOME!$C$7/12)+C116</f>
        <v>797242.0099767464</v>
      </c>
      <c r="D117" s="2">
        <f>Amortization!I129</f>
        <v>309587.7000000003</v>
      </c>
      <c r="E117" s="2">
        <f t="shared" si="3"/>
        <v>487654.3099767461</v>
      </c>
    </row>
    <row r="118" spans="2:5" x14ac:dyDescent="0.4">
      <c r="B118" t="s">
        <v>118</v>
      </c>
      <c r="C118" s="2">
        <f>C117*(HOME!$C$7/12)+C117</f>
        <v>799235.11500168825</v>
      </c>
      <c r="D118" s="2">
        <f>Amortization!I130</f>
        <v>308675.25000000029</v>
      </c>
      <c r="E118" s="2">
        <f t="shared" si="3"/>
        <v>490559.86500168795</v>
      </c>
    </row>
    <row r="119" spans="2:5" x14ac:dyDescent="0.4">
      <c r="B119" t="s">
        <v>119</v>
      </c>
      <c r="C119" s="2">
        <f>C118*(HOME!$C$7/12)+C118</f>
        <v>801233.20278919244</v>
      </c>
      <c r="D119" s="2">
        <f>Amortization!I131</f>
        <v>307760.52000000031</v>
      </c>
      <c r="E119" s="2">
        <f t="shared" si="3"/>
        <v>493472.68278919213</v>
      </c>
    </row>
    <row r="120" spans="2:5" x14ac:dyDescent="0.4">
      <c r="B120" t="s">
        <v>120</v>
      </c>
      <c r="C120" s="2">
        <f>C119*(HOME!$C$7/12)+C119</f>
        <v>803236.28579616547</v>
      </c>
      <c r="D120" s="2">
        <f>Amortization!I132</f>
        <v>306843.50000000029</v>
      </c>
      <c r="E120" s="2">
        <f t="shared" si="3"/>
        <v>496392.78579616518</v>
      </c>
    </row>
    <row r="121" spans="2:5" x14ac:dyDescent="0.4">
      <c r="B121" t="s">
        <v>121</v>
      </c>
      <c r="C121" s="2">
        <f>C120*(HOME!$C$7/12)+C120</f>
        <v>805244.37651065586</v>
      </c>
      <c r="D121" s="2">
        <f>Amortization!I133</f>
        <v>305924.19000000029</v>
      </c>
      <c r="E121" s="2">
        <f t="shared" si="3"/>
        <v>499320.18651065556</v>
      </c>
    </row>
    <row r="122" spans="2:5" x14ac:dyDescent="0.4">
      <c r="B122" t="s">
        <v>122</v>
      </c>
      <c r="C122" s="2">
        <f>C121*(HOME!$C$7/12)+C121</f>
        <v>807257.48745193251</v>
      </c>
      <c r="D122" s="2">
        <f>Amortization!I134</f>
        <v>305002.58000000031</v>
      </c>
      <c r="E122" s="2">
        <f t="shared" si="3"/>
        <v>502254.9074519322</v>
      </c>
    </row>
    <row r="123" spans="2:5" x14ac:dyDescent="0.4">
      <c r="B123" t="s">
        <v>123</v>
      </c>
      <c r="C123" s="2">
        <f>C122*(HOME!$C$7/12)+C122</f>
        <v>809275.63117056235</v>
      </c>
      <c r="D123" s="2">
        <f>Amortization!I135</f>
        <v>304078.67000000033</v>
      </c>
      <c r="E123" s="2">
        <f t="shared" si="3"/>
        <v>505196.96117056202</v>
      </c>
    </row>
  </sheetData>
  <mergeCells count="1">
    <mergeCell ref="B2:E2"/>
  </mergeCells>
  <hyperlinks>
    <hyperlink ref="A1" r:id="rId1" xr:uid="{41DD8876-55F2-40E2-A743-53212312766F}"/>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AAAE-CC68-4DF8-92E3-E66200CB953A}">
  <dimension ref="A1:L496"/>
  <sheetViews>
    <sheetView workbookViewId="0">
      <pane ySplit="1" topLeftCell="A2" activePane="bottomLeft" state="frozen"/>
      <selection activeCell="A9" sqref="A9"/>
      <selection pane="bottomLeft" activeCell="A9" sqref="A9"/>
    </sheetView>
  </sheetViews>
  <sheetFormatPr defaultColWidth="9.15234375" defaultRowHeight="14.6" x14ac:dyDescent="0.4"/>
  <cols>
    <col min="1" max="1" width="15.53515625" customWidth="1"/>
    <col min="2" max="2" width="9.69140625" customWidth="1"/>
    <col min="3" max="3" width="13.15234375" customWidth="1"/>
    <col min="4" max="4" width="14.3046875" customWidth="1"/>
    <col min="5" max="5" width="12" bestFit="1" customWidth="1"/>
    <col min="6" max="6" width="8.15234375" style="78" bestFit="1" customWidth="1"/>
    <col min="7" max="7" width="21.3046875" customWidth="1"/>
    <col min="8" max="8" width="8.53515625" bestFit="1" customWidth="1"/>
    <col min="9" max="9" width="9.3828125" bestFit="1" customWidth="1"/>
    <col min="10" max="11" width="10.53515625" bestFit="1" customWidth="1"/>
    <col min="12" max="12" width="3.84375" customWidth="1"/>
  </cols>
  <sheetData>
    <row r="1" spans="1:12" ht="58.4" customHeight="1" x14ac:dyDescent="0.4">
      <c r="A1" s="88" t="s">
        <v>201</v>
      </c>
      <c r="F1"/>
    </row>
    <row r="2" spans="1:12" ht="15" thickBot="1" x14ac:dyDescent="0.45">
      <c r="C2" s="8" t="s">
        <v>158</v>
      </c>
      <c r="D2" s="9"/>
      <c r="E2" s="9"/>
      <c r="F2"/>
      <c r="G2" s="8" t="s">
        <v>159</v>
      </c>
      <c r="H2" s="10"/>
      <c r="I2" s="10"/>
    </row>
    <row r="3" spans="1:12" x14ac:dyDescent="0.4">
      <c r="C3" s="11"/>
      <c r="D3" s="11"/>
      <c r="E3" s="11"/>
      <c r="F3"/>
      <c r="H3" s="12" t="s">
        <v>160</v>
      </c>
      <c r="I3" s="12" t="s">
        <v>161</v>
      </c>
    </row>
    <row r="4" spans="1:12" ht="15.45" x14ac:dyDescent="0.4">
      <c r="B4" s="45"/>
      <c r="C4" s="47"/>
      <c r="D4" s="46" t="s">
        <v>162</v>
      </c>
      <c r="E4" s="13">
        <f>HOME!F5</f>
        <v>400000</v>
      </c>
      <c r="F4" s="45"/>
      <c r="G4" s="46" t="s">
        <v>163</v>
      </c>
      <c r="H4" s="14">
        <f>E5</f>
        <v>0.03</v>
      </c>
      <c r="I4" s="15">
        <f>fpdate</f>
        <v>43831</v>
      </c>
    </row>
    <row r="5" spans="1:12" ht="15.45" x14ac:dyDescent="0.4">
      <c r="B5" s="45"/>
      <c r="C5" s="47"/>
      <c r="D5" s="46" t="s">
        <v>163</v>
      </c>
      <c r="E5" s="16">
        <f>HOME!F8</f>
        <v>0.03</v>
      </c>
      <c r="F5"/>
      <c r="G5" s="17" t="s">
        <v>164</v>
      </c>
      <c r="H5" s="18"/>
      <c r="I5" s="19"/>
      <c r="J5" s="43"/>
      <c r="K5" s="44"/>
    </row>
    <row r="6" spans="1:12" ht="15.45" x14ac:dyDescent="0.4">
      <c r="B6" s="45"/>
      <c r="C6" s="47"/>
      <c r="D6" s="46" t="s">
        <v>165</v>
      </c>
      <c r="E6" s="20">
        <f>HOME!F6</f>
        <v>43831</v>
      </c>
      <c r="F6"/>
      <c r="G6" s="17"/>
      <c r="H6" s="18"/>
      <c r="I6" s="19"/>
      <c r="J6" s="43"/>
      <c r="K6" s="44"/>
    </row>
    <row r="7" spans="1:12" ht="15.45" x14ac:dyDescent="0.4">
      <c r="B7" s="45"/>
      <c r="C7" s="47"/>
      <c r="D7" s="46" t="s">
        <v>166</v>
      </c>
      <c r="E7" s="20">
        <f>HOME!F7</f>
        <v>54789</v>
      </c>
      <c r="F7"/>
      <c r="G7" s="17"/>
      <c r="H7" s="18"/>
      <c r="I7" s="19"/>
      <c r="J7" s="43"/>
      <c r="K7" s="44"/>
    </row>
    <row r="8" spans="1:12" ht="15.45" x14ac:dyDescent="0.4">
      <c r="B8" s="45"/>
      <c r="C8" s="47"/>
      <c r="D8" s="46" t="s">
        <v>167</v>
      </c>
      <c r="E8" s="21">
        <f>DATEDIF(fpdate,E7,"y")</f>
        <v>30</v>
      </c>
      <c r="F8"/>
      <c r="G8" s="17"/>
      <c r="H8" s="18"/>
      <c r="I8" s="19"/>
      <c r="J8" s="43"/>
      <c r="K8" s="44"/>
    </row>
    <row r="9" spans="1:12" hidden="1" x14ac:dyDescent="0.4">
      <c r="B9" s="45"/>
      <c r="C9" s="47"/>
      <c r="D9" s="47"/>
      <c r="E9" s="22" t="str">
        <f>IF(nper&gt;480,"ERROR: &gt;480 payments",".")</f>
        <v>.</v>
      </c>
      <c r="F9"/>
      <c r="G9" s="17"/>
      <c r="H9" s="18"/>
      <c r="I9" s="19"/>
    </row>
    <row r="10" spans="1:12" x14ac:dyDescent="0.4">
      <c r="B10" s="45"/>
      <c r="C10" s="45"/>
      <c r="D10" s="46" t="s">
        <v>168</v>
      </c>
      <c r="E10" s="23">
        <f>ROUND(-PMT(E5/12,term*12,$E$4),2)</f>
        <v>1686.42</v>
      </c>
      <c r="F10"/>
      <c r="G10" s="17"/>
      <c r="H10" s="18"/>
      <c r="I10" s="19"/>
    </row>
    <row r="11" spans="1:12" ht="15" customHeight="1" x14ac:dyDescent="0.4">
      <c r="F11"/>
      <c r="G11" s="17"/>
      <c r="H11" s="18"/>
      <c r="I11" s="19"/>
      <c r="J11" s="24"/>
    </row>
    <row r="12" spans="1:12" x14ac:dyDescent="0.4">
      <c r="F12" s="3"/>
    </row>
    <row r="13" spans="1:12" s="7" customFormat="1" x14ac:dyDescent="0.4">
      <c r="B13" s="25" t="s">
        <v>169</v>
      </c>
      <c r="C13" s="26"/>
      <c r="D13" s="27"/>
      <c r="E13" s="28"/>
      <c r="F13" s="26"/>
      <c r="G13" s="26"/>
      <c r="H13" s="26"/>
      <c r="I13" s="26"/>
      <c r="J13" s="26"/>
      <c r="K13" s="29" t="s">
        <v>170</v>
      </c>
      <c r="L13" s="26"/>
    </row>
    <row r="14" spans="1:12" ht="28.5" customHeight="1" thickBot="1" x14ac:dyDescent="0.45">
      <c r="B14" s="48" t="s">
        <v>171</v>
      </c>
      <c r="C14" s="49" t="s">
        <v>172</v>
      </c>
      <c r="D14" s="49" t="s">
        <v>173</v>
      </c>
      <c r="E14" s="49" t="s">
        <v>174</v>
      </c>
      <c r="F14" s="49" t="s">
        <v>175</v>
      </c>
      <c r="G14" s="49" t="s">
        <v>176</v>
      </c>
      <c r="H14" s="49" t="s">
        <v>177</v>
      </c>
      <c r="I14" s="49" t="s">
        <v>178</v>
      </c>
      <c r="J14" s="49" t="s">
        <v>179</v>
      </c>
      <c r="K14" s="49" t="s">
        <v>180</v>
      </c>
    </row>
    <row r="15" spans="1:12" x14ac:dyDescent="0.4">
      <c r="B15" s="30"/>
      <c r="C15" s="31"/>
      <c r="D15" s="32">
        <f>E5</f>
        <v>0.03</v>
      </c>
      <c r="E15" s="33">
        <f>-E4</f>
        <v>-400000</v>
      </c>
      <c r="F15" s="30"/>
      <c r="G15" s="30"/>
      <c r="H15" s="30"/>
      <c r="I15" s="34">
        <f>$E$4</f>
        <v>400000</v>
      </c>
      <c r="J15" s="34"/>
      <c r="K15" s="34"/>
      <c r="L15" s="11"/>
    </row>
    <row r="16" spans="1:12" x14ac:dyDescent="0.4">
      <c r="B16" s="35">
        <f>IF(B15&gt;=nper,"",B15+1)</f>
        <v>1</v>
      </c>
      <c r="C16" s="36">
        <f t="shared" ref="C16:C79" si="0">IF(B16="","",DATE(YEAR(fpdate),MONTH(fpdate)+(B16-1),DAY(fpdate)))</f>
        <v>43831</v>
      </c>
      <c r="D16" s="37">
        <f t="shared" ref="D16:D79" si="1">IF(ISNUMBER(C16),INDEX($H$4:$H$11,MATCH(C16,$I$4:$I$11,1)),"")</f>
        <v>0.03</v>
      </c>
      <c r="E16" s="38">
        <f t="shared" ref="E16:E79" si="2">IF(B16="","",MIN(ROUND(IF(B16=1,$E$10,IF(D16=D15,E15,-PMT(D16/12,nper-B16+1,I15))),2),I15+ROUND(D16/12*I15,2)))</f>
        <v>1686.42</v>
      </c>
      <c r="F16" s="39">
        <v>0</v>
      </c>
      <c r="G16" s="40">
        <f t="shared" ref="G16:G79" si="3">IF(B16="","",ROUND(D16/12*I15,2))</f>
        <v>1000</v>
      </c>
      <c r="H16" s="40">
        <f t="shared" ref="H16:H79" si="4">IF(B16="","",E16-G16+F16)</f>
        <v>686.42000000000007</v>
      </c>
      <c r="I16" s="40">
        <f t="shared" ref="I16:I79" si="5">IF(B16="","",I15-H16)</f>
        <v>399313.58</v>
      </c>
      <c r="J16" s="41">
        <f>IF(B16="","",SUM(G$16:G16))</f>
        <v>1000</v>
      </c>
      <c r="K16" s="41">
        <f>IF(B16="","",SUM(H$16:H16))</f>
        <v>686.42000000000007</v>
      </c>
      <c r="L16" s="11"/>
    </row>
    <row r="17" spans="2:12" x14ac:dyDescent="0.4">
      <c r="B17" s="35">
        <f t="shared" ref="B17:B79" si="6">IF(B16&gt;=nper,"",B16+1)</f>
        <v>2</v>
      </c>
      <c r="C17" s="36">
        <f t="shared" si="0"/>
        <v>43862</v>
      </c>
      <c r="D17" s="37">
        <f t="shared" si="1"/>
        <v>0.03</v>
      </c>
      <c r="E17" s="38">
        <f t="shared" si="2"/>
        <v>1686.42</v>
      </c>
      <c r="F17" s="39"/>
      <c r="G17" s="40">
        <f t="shared" si="3"/>
        <v>998.28</v>
      </c>
      <c r="H17" s="40">
        <f t="shared" si="4"/>
        <v>688.1400000000001</v>
      </c>
      <c r="I17" s="40">
        <f t="shared" si="5"/>
        <v>398625.44</v>
      </c>
      <c r="J17" s="41">
        <f>IF(B17="","",SUM(G$16:G17))</f>
        <v>1998.28</v>
      </c>
      <c r="K17" s="41">
        <f>IF(B17="","",SUM(H$16:H17))</f>
        <v>1374.5600000000002</v>
      </c>
      <c r="L17" s="11"/>
    </row>
    <row r="18" spans="2:12" x14ac:dyDescent="0.4">
      <c r="B18" s="35">
        <f t="shared" si="6"/>
        <v>3</v>
      </c>
      <c r="C18" s="36">
        <f t="shared" si="0"/>
        <v>43891</v>
      </c>
      <c r="D18" s="37">
        <f t="shared" si="1"/>
        <v>0.03</v>
      </c>
      <c r="E18" s="38">
        <f t="shared" si="2"/>
        <v>1686.42</v>
      </c>
      <c r="F18" s="39"/>
      <c r="G18" s="40">
        <f t="shared" si="3"/>
        <v>996.56</v>
      </c>
      <c r="H18" s="40">
        <f t="shared" si="4"/>
        <v>689.86000000000013</v>
      </c>
      <c r="I18" s="40">
        <f t="shared" si="5"/>
        <v>397935.58</v>
      </c>
      <c r="J18" s="41">
        <f>IF(B18="","",SUM(G$16:G18))</f>
        <v>2994.84</v>
      </c>
      <c r="K18" s="41">
        <f>IF(B18="","",SUM(H$16:H18))</f>
        <v>2064.42</v>
      </c>
      <c r="L18" s="11"/>
    </row>
    <row r="19" spans="2:12" x14ac:dyDescent="0.4">
      <c r="B19" s="35">
        <f t="shared" si="6"/>
        <v>4</v>
      </c>
      <c r="C19" s="36">
        <f t="shared" si="0"/>
        <v>43922</v>
      </c>
      <c r="D19" s="37">
        <f t="shared" si="1"/>
        <v>0.03</v>
      </c>
      <c r="E19" s="38">
        <f t="shared" si="2"/>
        <v>1686.42</v>
      </c>
      <c r="F19" s="39"/>
      <c r="G19" s="40">
        <f t="shared" si="3"/>
        <v>994.84</v>
      </c>
      <c r="H19" s="40">
        <f t="shared" si="4"/>
        <v>691.58</v>
      </c>
      <c r="I19" s="40">
        <f t="shared" si="5"/>
        <v>397244</v>
      </c>
      <c r="J19" s="41">
        <f>IF(B19="","",SUM(G$16:G19))</f>
        <v>3989.6800000000003</v>
      </c>
      <c r="K19" s="41">
        <f>IF(B19="","",SUM(H$16:H19))</f>
        <v>2756</v>
      </c>
      <c r="L19" s="11"/>
    </row>
    <row r="20" spans="2:12" x14ac:dyDescent="0.4">
      <c r="B20" s="35">
        <f t="shared" si="6"/>
        <v>5</v>
      </c>
      <c r="C20" s="36">
        <f t="shared" si="0"/>
        <v>43952</v>
      </c>
      <c r="D20" s="37">
        <f t="shared" si="1"/>
        <v>0.03</v>
      </c>
      <c r="E20" s="38">
        <f t="shared" si="2"/>
        <v>1686.42</v>
      </c>
      <c r="F20" s="39"/>
      <c r="G20" s="40">
        <f t="shared" si="3"/>
        <v>993.11</v>
      </c>
      <c r="H20" s="40">
        <f t="shared" si="4"/>
        <v>693.31000000000006</v>
      </c>
      <c r="I20" s="40">
        <f t="shared" si="5"/>
        <v>396550.69</v>
      </c>
      <c r="J20" s="41">
        <f>IF(B20="","",SUM(G$16:G20))</f>
        <v>4982.79</v>
      </c>
      <c r="K20" s="41">
        <f>IF(B20="","",SUM(H$16:H20))</f>
        <v>3449.31</v>
      </c>
      <c r="L20" s="11"/>
    </row>
    <row r="21" spans="2:12" x14ac:dyDescent="0.4">
      <c r="B21" s="35">
        <f t="shared" si="6"/>
        <v>6</v>
      </c>
      <c r="C21" s="36">
        <f t="shared" si="0"/>
        <v>43983</v>
      </c>
      <c r="D21" s="37">
        <f t="shared" si="1"/>
        <v>0.03</v>
      </c>
      <c r="E21" s="38">
        <f t="shared" si="2"/>
        <v>1686.42</v>
      </c>
      <c r="F21" s="39"/>
      <c r="G21" s="40">
        <f t="shared" si="3"/>
        <v>991.38</v>
      </c>
      <c r="H21" s="40">
        <f t="shared" si="4"/>
        <v>695.04000000000008</v>
      </c>
      <c r="I21" s="40">
        <f t="shared" si="5"/>
        <v>395855.65</v>
      </c>
      <c r="J21" s="41">
        <f>IF(B21="","",SUM(G$16:G21))</f>
        <v>5974.17</v>
      </c>
      <c r="K21" s="41">
        <f>IF(B21="","",SUM(H$16:H21))</f>
        <v>4144.3500000000004</v>
      </c>
      <c r="L21" s="11"/>
    </row>
    <row r="22" spans="2:12" x14ac:dyDescent="0.4">
      <c r="B22" s="35">
        <f t="shared" si="6"/>
        <v>7</v>
      </c>
      <c r="C22" s="36">
        <f t="shared" si="0"/>
        <v>44013</v>
      </c>
      <c r="D22" s="37">
        <f t="shared" si="1"/>
        <v>0.03</v>
      </c>
      <c r="E22" s="38">
        <f t="shared" si="2"/>
        <v>1686.42</v>
      </c>
      <c r="F22" s="39"/>
      <c r="G22" s="40">
        <f t="shared" si="3"/>
        <v>989.64</v>
      </c>
      <c r="H22" s="40">
        <f t="shared" si="4"/>
        <v>696.78000000000009</v>
      </c>
      <c r="I22" s="40">
        <f t="shared" si="5"/>
        <v>395158.87</v>
      </c>
      <c r="J22" s="41">
        <f>IF(B22="","",SUM(G$16:G22))</f>
        <v>6963.81</v>
      </c>
      <c r="K22" s="41">
        <f>IF(B22="","",SUM(H$16:H22))</f>
        <v>4841.13</v>
      </c>
      <c r="L22" s="11"/>
    </row>
    <row r="23" spans="2:12" x14ac:dyDescent="0.4">
      <c r="B23" s="35">
        <f t="shared" si="6"/>
        <v>8</v>
      </c>
      <c r="C23" s="36">
        <f t="shared" si="0"/>
        <v>44044</v>
      </c>
      <c r="D23" s="37">
        <f t="shared" si="1"/>
        <v>0.03</v>
      </c>
      <c r="E23" s="38">
        <f t="shared" si="2"/>
        <v>1686.42</v>
      </c>
      <c r="F23" s="39"/>
      <c r="G23" s="40">
        <f t="shared" si="3"/>
        <v>987.9</v>
      </c>
      <c r="H23" s="40">
        <f t="shared" si="4"/>
        <v>698.5200000000001</v>
      </c>
      <c r="I23" s="40">
        <f t="shared" si="5"/>
        <v>394460.35</v>
      </c>
      <c r="J23" s="41">
        <f>IF(B23="","",SUM(G$16:G23))</f>
        <v>7951.71</v>
      </c>
      <c r="K23" s="41">
        <f>IF(B23="","",SUM(H$16:H23))</f>
        <v>5539.6500000000005</v>
      </c>
      <c r="L23" s="11"/>
    </row>
    <row r="24" spans="2:12" x14ac:dyDescent="0.4">
      <c r="B24" s="35">
        <f t="shared" si="6"/>
        <v>9</v>
      </c>
      <c r="C24" s="36">
        <f t="shared" si="0"/>
        <v>44075</v>
      </c>
      <c r="D24" s="37">
        <f t="shared" si="1"/>
        <v>0.03</v>
      </c>
      <c r="E24" s="38">
        <f t="shared" si="2"/>
        <v>1686.42</v>
      </c>
      <c r="F24" s="39"/>
      <c r="G24" s="40">
        <f t="shared" si="3"/>
        <v>986.15</v>
      </c>
      <c r="H24" s="40">
        <f t="shared" si="4"/>
        <v>700.2700000000001</v>
      </c>
      <c r="I24" s="40">
        <f t="shared" si="5"/>
        <v>393760.07999999996</v>
      </c>
      <c r="J24" s="41">
        <f>IF(B24="","",SUM(G$16:G24))</f>
        <v>8937.86</v>
      </c>
      <c r="K24" s="41">
        <f>IF(B24="","",SUM(H$16:H24))</f>
        <v>6239.920000000001</v>
      </c>
      <c r="L24" s="11"/>
    </row>
    <row r="25" spans="2:12" x14ac:dyDescent="0.4">
      <c r="B25" s="35">
        <f t="shared" si="6"/>
        <v>10</v>
      </c>
      <c r="C25" s="36">
        <f t="shared" si="0"/>
        <v>44105</v>
      </c>
      <c r="D25" s="37">
        <f t="shared" si="1"/>
        <v>0.03</v>
      </c>
      <c r="E25" s="38">
        <f t="shared" si="2"/>
        <v>1686.42</v>
      </c>
      <c r="F25" s="39"/>
      <c r="G25" s="40">
        <f t="shared" si="3"/>
        <v>984.4</v>
      </c>
      <c r="H25" s="40">
        <f t="shared" si="4"/>
        <v>702.0200000000001</v>
      </c>
      <c r="I25" s="40">
        <f t="shared" si="5"/>
        <v>393058.05999999994</v>
      </c>
      <c r="J25" s="41">
        <f>IF(B25="","",SUM(G$16:G25))</f>
        <v>9922.26</v>
      </c>
      <c r="K25" s="41">
        <f>IF(B25="","",SUM(H$16:H25))</f>
        <v>6941.9400000000014</v>
      </c>
      <c r="L25" s="11"/>
    </row>
    <row r="26" spans="2:12" x14ac:dyDescent="0.4">
      <c r="B26" s="35">
        <f t="shared" si="6"/>
        <v>11</v>
      </c>
      <c r="C26" s="36">
        <f t="shared" si="0"/>
        <v>44136</v>
      </c>
      <c r="D26" s="37">
        <f t="shared" si="1"/>
        <v>0.03</v>
      </c>
      <c r="E26" s="38">
        <f t="shared" si="2"/>
        <v>1686.42</v>
      </c>
      <c r="F26" s="39"/>
      <c r="G26" s="40">
        <f t="shared" si="3"/>
        <v>982.65</v>
      </c>
      <c r="H26" s="40">
        <f t="shared" si="4"/>
        <v>703.7700000000001</v>
      </c>
      <c r="I26" s="40">
        <f t="shared" si="5"/>
        <v>392354.28999999992</v>
      </c>
      <c r="J26" s="41">
        <f>IF(B26="","",SUM(G$16:G26))</f>
        <v>10904.91</v>
      </c>
      <c r="K26" s="41">
        <f>IF(B26="","",SUM(H$16:H26))</f>
        <v>7645.7100000000019</v>
      </c>
      <c r="L26" s="11"/>
    </row>
    <row r="27" spans="2:12" x14ac:dyDescent="0.4">
      <c r="B27" s="35">
        <f t="shared" si="6"/>
        <v>12</v>
      </c>
      <c r="C27" s="36">
        <f t="shared" si="0"/>
        <v>44166</v>
      </c>
      <c r="D27" s="37">
        <f t="shared" si="1"/>
        <v>0.03</v>
      </c>
      <c r="E27" s="38">
        <f t="shared" si="2"/>
        <v>1686.42</v>
      </c>
      <c r="F27" s="39"/>
      <c r="G27" s="40">
        <f t="shared" si="3"/>
        <v>980.89</v>
      </c>
      <c r="H27" s="40">
        <f t="shared" si="4"/>
        <v>705.53000000000009</v>
      </c>
      <c r="I27" s="40">
        <f t="shared" si="5"/>
        <v>391648.75999999989</v>
      </c>
      <c r="J27" s="41">
        <f>IF(B27="","",SUM(G$16:G27))</f>
        <v>11885.8</v>
      </c>
      <c r="K27" s="41">
        <f>IF(B27="","",SUM(H$16:H27))</f>
        <v>8351.2400000000016</v>
      </c>
      <c r="L27" s="11"/>
    </row>
    <row r="28" spans="2:12" x14ac:dyDescent="0.4">
      <c r="B28" s="35">
        <f t="shared" si="6"/>
        <v>13</v>
      </c>
      <c r="C28" s="36">
        <f t="shared" si="0"/>
        <v>44197</v>
      </c>
      <c r="D28" s="37">
        <f t="shared" si="1"/>
        <v>0.03</v>
      </c>
      <c r="E28" s="38">
        <f t="shared" si="2"/>
        <v>1686.42</v>
      </c>
      <c r="F28" s="39"/>
      <c r="G28" s="40">
        <f t="shared" si="3"/>
        <v>979.12</v>
      </c>
      <c r="H28" s="40">
        <f t="shared" si="4"/>
        <v>707.30000000000007</v>
      </c>
      <c r="I28" s="40">
        <f t="shared" si="5"/>
        <v>390941.4599999999</v>
      </c>
      <c r="J28" s="41">
        <f>IF(B28="","",SUM(G$16:G28))</f>
        <v>12864.92</v>
      </c>
      <c r="K28" s="41">
        <f>IF(B28="","",SUM(H$16:H28))</f>
        <v>9058.5400000000009</v>
      </c>
      <c r="L28" s="11"/>
    </row>
    <row r="29" spans="2:12" x14ac:dyDescent="0.4">
      <c r="B29" s="35">
        <f t="shared" si="6"/>
        <v>14</v>
      </c>
      <c r="C29" s="36">
        <f t="shared" si="0"/>
        <v>44228</v>
      </c>
      <c r="D29" s="37">
        <f t="shared" si="1"/>
        <v>0.03</v>
      </c>
      <c r="E29" s="38">
        <f t="shared" si="2"/>
        <v>1686.42</v>
      </c>
      <c r="F29" s="39"/>
      <c r="G29" s="40">
        <f t="shared" si="3"/>
        <v>977.35</v>
      </c>
      <c r="H29" s="40">
        <f t="shared" si="4"/>
        <v>709.07</v>
      </c>
      <c r="I29" s="40">
        <f t="shared" si="5"/>
        <v>390232.3899999999</v>
      </c>
      <c r="J29" s="41">
        <f>IF(B29="","",SUM(G$16:G29))</f>
        <v>13842.27</v>
      </c>
      <c r="K29" s="41">
        <f>IF(B29="","",SUM(H$16:H29))</f>
        <v>9767.61</v>
      </c>
      <c r="L29" s="11"/>
    </row>
    <row r="30" spans="2:12" x14ac:dyDescent="0.4">
      <c r="B30" s="35">
        <f t="shared" si="6"/>
        <v>15</v>
      </c>
      <c r="C30" s="36">
        <f t="shared" si="0"/>
        <v>44256</v>
      </c>
      <c r="D30" s="37">
        <f t="shared" si="1"/>
        <v>0.03</v>
      </c>
      <c r="E30" s="38">
        <f t="shared" si="2"/>
        <v>1686.42</v>
      </c>
      <c r="F30" s="39"/>
      <c r="G30" s="40">
        <f t="shared" si="3"/>
        <v>975.58</v>
      </c>
      <c r="H30" s="40">
        <f t="shared" si="4"/>
        <v>710.84</v>
      </c>
      <c r="I30" s="40">
        <f t="shared" si="5"/>
        <v>389521.54999999987</v>
      </c>
      <c r="J30" s="41">
        <f>IF(B30="","",SUM(G$16:G30))</f>
        <v>14817.85</v>
      </c>
      <c r="K30" s="41">
        <f>IF(B30="","",SUM(H$16:H30))</f>
        <v>10478.450000000001</v>
      </c>
      <c r="L30" s="11"/>
    </row>
    <row r="31" spans="2:12" x14ac:dyDescent="0.4">
      <c r="B31" s="35">
        <f t="shared" si="6"/>
        <v>16</v>
      </c>
      <c r="C31" s="36">
        <f t="shared" si="0"/>
        <v>44287</v>
      </c>
      <c r="D31" s="37">
        <f t="shared" si="1"/>
        <v>0.03</v>
      </c>
      <c r="E31" s="38">
        <f t="shared" si="2"/>
        <v>1686.42</v>
      </c>
      <c r="F31" s="39"/>
      <c r="G31" s="40">
        <f t="shared" si="3"/>
        <v>973.8</v>
      </c>
      <c r="H31" s="40">
        <f t="shared" si="4"/>
        <v>712.62000000000012</v>
      </c>
      <c r="I31" s="40">
        <f t="shared" si="5"/>
        <v>388808.92999999988</v>
      </c>
      <c r="J31" s="41">
        <f>IF(B31="","",SUM(G$16:G31))</f>
        <v>15791.65</v>
      </c>
      <c r="K31" s="41">
        <f>IF(B31="","",SUM(H$16:H31))</f>
        <v>11191.070000000002</v>
      </c>
      <c r="L31" s="11"/>
    </row>
    <row r="32" spans="2:12" x14ac:dyDescent="0.4">
      <c r="B32" s="35">
        <f t="shared" si="6"/>
        <v>17</v>
      </c>
      <c r="C32" s="36">
        <f t="shared" si="0"/>
        <v>44317</v>
      </c>
      <c r="D32" s="37">
        <f t="shared" si="1"/>
        <v>0.03</v>
      </c>
      <c r="E32" s="38">
        <f t="shared" si="2"/>
        <v>1686.42</v>
      </c>
      <c r="F32" s="39"/>
      <c r="G32" s="40">
        <f t="shared" si="3"/>
        <v>972.02</v>
      </c>
      <c r="H32" s="40">
        <f t="shared" si="4"/>
        <v>714.40000000000009</v>
      </c>
      <c r="I32" s="40">
        <f t="shared" si="5"/>
        <v>388094.52999999985</v>
      </c>
      <c r="J32" s="41">
        <f>IF(B32="","",SUM(G$16:G32))</f>
        <v>16763.669999999998</v>
      </c>
      <c r="K32" s="41">
        <f>IF(B32="","",SUM(H$16:H32))</f>
        <v>11905.470000000001</v>
      </c>
      <c r="L32" s="11"/>
    </row>
    <row r="33" spans="2:12" x14ac:dyDescent="0.4">
      <c r="B33" s="35">
        <f t="shared" si="6"/>
        <v>18</v>
      </c>
      <c r="C33" s="36">
        <f t="shared" si="0"/>
        <v>44348</v>
      </c>
      <c r="D33" s="37">
        <f t="shared" si="1"/>
        <v>0.03</v>
      </c>
      <c r="E33" s="38">
        <f t="shared" si="2"/>
        <v>1686.42</v>
      </c>
      <c r="F33" s="39"/>
      <c r="G33" s="40">
        <f t="shared" si="3"/>
        <v>970.24</v>
      </c>
      <c r="H33" s="40">
        <f t="shared" si="4"/>
        <v>716.18000000000006</v>
      </c>
      <c r="I33" s="40">
        <f t="shared" si="5"/>
        <v>387378.34999999986</v>
      </c>
      <c r="J33" s="41">
        <f>IF(B33="","",SUM(G$16:G33))</f>
        <v>17733.91</v>
      </c>
      <c r="K33" s="41">
        <f>IF(B33="","",SUM(H$16:H33))</f>
        <v>12621.650000000001</v>
      </c>
      <c r="L33" s="11"/>
    </row>
    <row r="34" spans="2:12" x14ac:dyDescent="0.4">
      <c r="B34" s="35">
        <f t="shared" si="6"/>
        <v>19</v>
      </c>
      <c r="C34" s="36">
        <f t="shared" si="0"/>
        <v>44378</v>
      </c>
      <c r="D34" s="37">
        <f t="shared" si="1"/>
        <v>0.03</v>
      </c>
      <c r="E34" s="38">
        <f t="shared" si="2"/>
        <v>1686.42</v>
      </c>
      <c r="F34" s="39"/>
      <c r="G34" s="40">
        <f t="shared" si="3"/>
        <v>968.45</v>
      </c>
      <c r="H34" s="40">
        <f t="shared" si="4"/>
        <v>717.97</v>
      </c>
      <c r="I34" s="40">
        <f t="shared" si="5"/>
        <v>386660.37999999989</v>
      </c>
      <c r="J34" s="41">
        <f>IF(B34="","",SUM(G$16:G34))</f>
        <v>18702.36</v>
      </c>
      <c r="K34" s="41">
        <f>IF(B34="","",SUM(H$16:H34))</f>
        <v>13339.62</v>
      </c>
      <c r="L34" s="11"/>
    </row>
    <row r="35" spans="2:12" x14ac:dyDescent="0.4">
      <c r="B35" s="35">
        <f t="shared" si="6"/>
        <v>20</v>
      </c>
      <c r="C35" s="36">
        <f t="shared" si="0"/>
        <v>44409</v>
      </c>
      <c r="D35" s="37">
        <f t="shared" si="1"/>
        <v>0.03</v>
      </c>
      <c r="E35" s="38">
        <f t="shared" si="2"/>
        <v>1686.42</v>
      </c>
      <c r="F35" s="39"/>
      <c r="G35" s="40">
        <f t="shared" si="3"/>
        <v>966.65</v>
      </c>
      <c r="H35" s="40">
        <f t="shared" si="4"/>
        <v>719.7700000000001</v>
      </c>
      <c r="I35" s="40">
        <f t="shared" si="5"/>
        <v>385940.60999999987</v>
      </c>
      <c r="J35" s="41">
        <f>IF(B35="","",SUM(G$16:G35))</f>
        <v>19669.010000000002</v>
      </c>
      <c r="K35" s="41">
        <f>IF(B35="","",SUM(H$16:H35))</f>
        <v>14059.390000000001</v>
      </c>
      <c r="L35" s="11"/>
    </row>
    <row r="36" spans="2:12" x14ac:dyDescent="0.4">
      <c r="B36" s="35">
        <f t="shared" si="6"/>
        <v>21</v>
      </c>
      <c r="C36" s="36">
        <f t="shared" si="0"/>
        <v>44440</v>
      </c>
      <c r="D36" s="37">
        <f t="shared" si="1"/>
        <v>0.03</v>
      </c>
      <c r="E36" s="38">
        <f t="shared" si="2"/>
        <v>1686.42</v>
      </c>
      <c r="F36" s="39"/>
      <c r="G36" s="40">
        <f t="shared" si="3"/>
        <v>964.85</v>
      </c>
      <c r="H36" s="40">
        <f t="shared" si="4"/>
        <v>721.57</v>
      </c>
      <c r="I36" s="40">
        <f t="shared" si="5"/>
        <v>385219.03999999986</v>
      </c>
      <c r="J36" s="41">
        <f>IF(B36="","",SUM(G$16:G36))</f>
        <v>20633.86</v>
      </c>
      <c r="K36" s="41">
        <f>IF(B36="","",SUM(H$16:H36))</f>
        <v>14780.960000000001</v>
      </c>
      <c r="L36" s="11"/>
    </row>
    <row r="37" spans="2:12" x14ac:dyDescent="0.4">
      <c r="B37" s="35">
        <f t="shared" si="6"/>
        <v>22</v>
      </c>
      <c r="C37" s="36">
        <f t="shared" si="0"/>
        <v>44470</v>
      </c>
      <c r="D37" s="37">
        <f t="shared" si="1"/>
        <v>0.03</v>
      </c>
      <c r="E37" s="38">
        <f t="shared" si="2"/>
        <v>1686.42</v>
      </c>
      <c r="F37" s="39"/>
      <c r="G37" s="40">
        <f t="shared" si="3"/>
        <v>963.05</v>
      </c>
      <c r="H37" s="40">
        <f t="shared" si="4"/>
        <v>723.37000000000012</v>
      </c>
      <c r="I37" s="40">
        <f t="shared" si="5"/>
        <v>384495.66999999987</v>
      </c>
      <c r="J37" s="41">
        <f>IF(B37="","",SUM(G$16:G37))</f>
        <v>21596.91</v>
      </c>
      <c r="K37" s="41">
        <f>IF(B37="","",SUM(H$16:H37))</f>
        <v>15504.330000000002</v>
      </c>
      <c r="L37" s="11"/>
    </row>
    <row r="38" spans="2:12" x14ac:dyDescent="0.4">
      <c r="B38" s="35">
        <f t="shared" si="6"/>
        <v>23</v>
      </c>
      <c r="C38" s="36">
        <f t="shared" si="0"/>
        <v>44501</v>
      </c>
      <c r="D38" s="37">
        <f t="shared" si="1"/>
        <v>0.03</v>
      </c>
      <c r="E38" s="38">
        <f t="shared" si="2"/>
        <v>1686.42</v>
      </c>
      <c r="F38" s="39"/>
      <c r="G38" s="40">
        <f t="shared" si="3"/>
        <v>961.24</v>
      </c>
      <c r="H38" s="40">
        <f t="shared" si="4"/>
        <v>725.18000000000006</v>
      </c>
      <c r="I38" s="40">
        <f t="shared" si="5"/>
        <v>383770.48999999987</v>
      </c>
      <c r="J38" s="41">
        <f>IF(B38="","",SUM(G$16:G38))</f>
        <v>22558.15</v>
      </c>
      <c r="K38" s="41">
        <f>IF(B38="","",SUM(H$16:H38))</f>
        <v>16229.510000000002</v>
      </c>
      <c r="L38" s="11"/>
    </row>
    <row r="39" spans="2:12" x14ac:dyDescent="0.4">
      <c r="B39" s="35">
        <f t="shared" si="6"/>
        <v>24</v>
      </c>
      <c r="C39" s="36">
        <f t="shared" si="0"/>
        <v>44531</v>
      </c>
      <c r="D39" s="37">
        <f t="shared" si="1"/>
        <v>0.03</v>
      </c>
      <c r="E39" s="38">
        <f t="shared" si="2"/>
        <v>1686.42</v>
      </c>
      <c r="F39" s="39"/>
      <c r="G39" s="40">
        <f t="shared" si="3"/>
        <v>959.43</v>
      </c>
      <c r="H39" s="40">
        <f t="shared" si="4"/>
        <v>726.99000000000012</v>
      </c>
      <c r="I39" s="40">
        <f t="shared" si="5"/>
        <v>383043.49999999988</v>
      </c>
      <c r="J39" s="41">
        <f>IF(B39="","",SUM(G$16:G39))</f>
        <v>23517.58</v>
      </c>
      <c r="K39" s="41">
        <f>IF(B39="","",SUM(H$16:H39))</f>
        <v>16956.500000000004</v>
      </c>
      <c r="L39" s="11"/>
    </row>
    <row r="40" spans="2:12" x14ac:dyDescent="0.4">
      <c r="B40" s="35">
        <f t="shared" si="6"/>
        <v>25</v>
      </c>
      <c r="C40" s="36">
        <f t="shared" si="0"/>
        <v>44562</v>
      </c>
      <c r="D40" s="37">
        <f t="shared" si="1"/>
        <v>0.03</v>
      </c>
      <c r="E40" s="38">
        <f t="shared" si="2"/>
        <v>1686.42</v>
      </c>
      <c r="F40" s="39"/>
      <c r="G40" s="40">
        <f t="shared" si="3"/>
        <v>957.61</v>
      </c>
      <c r="H40" s="40">
        <f t="shared" si="4"/>
        <v>728.81000000000006</v>
      </c>
      <c r="I40" s="40">
        <f t="shared" si="5"/>
        <v>382314.68999999989</v>
      </c>
      <c r="J40" s="41">
        <f>IF(B40="","",SUM(G$16:G40))</f>
        <v>24475.190000000002</v>
      </c>
      <c r="K40" s="41">
        <f>IF(B40="","",SUM(H$16:H40))</f>
        <v>17685.310000000005</v>
      </c>
      <c r="L40" s="11"/>
    </row>
    <row r="41" spans="2:12" x14ac:dyDescent="0.4">
      <c r="B41" s="35">
        <f t="shared" si="6"/>
        <v>26</v>
      </c>
      <c r="C41" s="36">
        <f t="shared" si="0"/>
        <v>44593</v>
      </c>
      <c r="D41" s="37">
        <f t="shared" si="1"/>
        <v>0.03</v>
      </c>
      <c r="E41" s="38">
        <f t="shared" si="2"/>
        <v>1686.42</v>
      </c>
      <c r="F41" s="39"/>
      <c r="G41" s="40">
        <f t="shared" si="3"/>
        <v>955.79</v>
      </c>
      <c r="H41" s="40">
        <f t="shared" si="4"/>
        <v>730.63000000000011</v>
      </c>
      <c r="I41" s="40">
        <f t="shared" si="5"/>
        <v>381584.05999999988</v>
      </c>
      <c r="J41" s="41">
        <f>IF(B41="","",SUM(G$16:G41))</f>
        <v>25430.980000000003</v>
      </c>
      <c r="K41" s="41">
        <f>IF(B41="","",SUM(H$16:H41))</f>
        <v>18415.940000000006</v>
      </c>
      <c r="L41" s="11"/>
    </row>
    <row r="42" spans="2:12" x14ac:dyDescent="0.4">
      <c r="B42" s="35">
        <f t="shared" si="6"/>
        <v>27</v>
      </c>
      <c r="C42" s="36">
        <f t="shared" si="0"/>
        <v>44621</v>
      </c>
      <c r="D42" s="37">
        <f t="shared" si="1"/>
        <v>0.03</v>
      </c>
      <c r="E42" s="38">
        <f t="shared" si="2"/>
        <v>1686.42</v>
      </c>
      <c r="F42" s="39"/>
      <c r="G42" s="40">
        <f t="shared" si="3"/>
        <v>953.96</v>
      </c>
      <c r="H42" s="40">
        <f t="shared" si="4"/>
        <v>732.46</v>
      </c>
      <c r="I42" s="40">
        <f t="shared" si="5"/>
        <v>380851.59999999986</v>
      </c>
      <c r="J42" s="41">
        <f>IF(B42="","",SUM(G$16:G42))</f>
        <v>26384.940000000002</v>
      </c>
      <c r="K42" s="41">
        <f>IF(B42="","",SUM(H$16:H42))</f>
        <v>19148.400000000005</v>
      </c>
      <c r="L42" s="11"/>
    </row>
    <row r="43" spans="2:12" x14ac:dyDescent="0.4">
      <c r="B43" s="35">
        <f t="shared" si="6"/>
        <v>28</v>
      </c>
      <c r="C43" s="36">
        <f t="shared" si="0"/>
        <v>44652</v>
      </c>
      <c r="D43" s="37">
        <f t="shared" si="1"/>
        <v>0.03</v>
      </c>
      <c r="E43" s="38">
        <f t="shared" si="2"/>
        <v>1686.42</v>
      </c>
      <c r="F43" s="39"/>
      <c r="G43" s="40">
        <f t="shared" si="3"/>
        <v>952.13</v>
      </c>
      <c r="H43" s="40">
        <f t="shared" si="4"/>
        <v>734.29000000000008</v>
      </c>
      <c r="I43" s="40">
        <f t="shared" si="5"/>
        <v>380117.30999999988</v>
      </c>
      <c r="J43" s="41">
        <f>IF(B43="","",SUM(G$16:G43))</f>
        <v>27337.070000000003</v>
      </c>
      <c r="K43" s="41">
        <f>IF(B43="","",SUM(H$16:H43))</f>
        <v>19882.690000000006</v>
      </c>
      <c r="L43" s="11"/>
    </row>
    <row r="44" spans="2:12" x14ac:dyDescent="0.4">
      <c r="B44" s="35">
        <f t="shared" si="6"/>
        <v>29</v>
      </c>
      <c r="C44" s="36">
        <f t="shared" si="0"/>
        <v>44682</v>
      </c>
      <c r="D44" s="37">
        <f t="shared" si="1"/>
        <v>0.03</v>
      </c>
      <c r="E44" s="38">
        <f t="shared" si="2"/>
        <v>1686.42</v>
      </c>
      <c r="F44" s="39"/>
      <c r="G44" s="40">
        <f t="shared" si="3"/>
        <v>950.29</v>
      </c>
      <c r="H44" s="40">
        <f t="shared" si="4"/>
        <v>736.13000000000011</v>
      </c>
      <c r="I44" s="40">
        <f t="shared" si="5"/>
        <v>379381.17999999988</v>
      </c>
      <c r="J44" s="41">
        <f>IF(B44="","",SUM(G$16:G44))</f>
        <v>28287.360000000004</v>
      </c>
      <c r="K44" s="41">
        <f>IF(B44="","",SUM(H$16:H44))</f>
        <v>20618.820000000007</v>
      </c>
      <c r="L44" s="11"/>
    </row>
    <row r="45" spans="2:12" x14ac:dyDescent="0.4">
      <c r="B45" s="35">
        <f t="shared" si="6"/>
        <v>30</v>
      </c>
      <c r="C45" s="36">
        <f t="shared" si="0"/>
        <v>44713</v>
      </c>
      <c r="D45" s="37">
        <f t="shared" si="1"/>
        <v>0.03</v>
      </c>
      <c r="E45" s="38">
        <f t="shared" si="2"/>
        <v>1686.42</v>
      </c>
      <c r="F45" s="39"/>
      <c r="G45" s="40">
        <f t="shared" si="3"/>
        <v>948.45</v>
      </c>
      <c r="H45" s="40">
        <f t="shared" si="4"/>
        <v>737.97</v>
      </c>
      <c r="I45" s="40">
        <f t="shared" si="5"/>
        <v>378643.2099999999</v>
      </c>
      <c r="J45" s="41">
        <f>IF(B45="","",SUM(G$16:G45))</f>
        <v>29235.810000000005</v>
      </c>
      <c r="K45" s="41">
        <f>IF(B45="","",SUM(H$16:H45))</f>
        <v>21356.790000000008</v>
      </c>
      <c r="L45" s="11"/>
    </row>
    <row r="46" spans="2:12" x14ac:dyDescent="0.4">
      <c r="B46" s="35">
        <f t="shared" si="6"/>
        <v>31</v>
      </c>
      <c r="C46" s="36">
        <f t="shared" si="0"/>
        <v>44743</v>
      </c>
      <c r="D46" s="37">
        <f t="shared" si="1"/>
        <v>0.03</v>
      </c>
      <c r="E46" s="38">
        <f t="shared" si="2"/>
        <v>1686.42</v>
      </c>
      <c r="F46" s="39"/>
      <c r="G46" s="40">
        <f t="shared" si="3"/>
        <v>946.61</v>
      </c>
      <c r="H46" s="40">
        <f t="shared" si="4"/>
        <v>739.81000000000006</v>
      </c>
      <c r="I46" s="40">
        <f t="shared" si="5"/>
        <v>377903.39999999991</v>
      </c>
      <c r="J46" s="41">
        <f>IF(B46="","",SUM(G$16:G46))</f>
        <v>30182.420000000006</v>
      </c>
      <c r="K46" s="41">
        <f>IF(B46="","",SUM(H$16:H46))</f>
        <v>22096.600000000009</v>
      </c>
      <c r="L46" s="11"/>
    </row>
    <row r="47" spans="2:12" x14ac:dyDescent="0.4">
      <c r="B47" s="35">
        <f t="shared" si="6"/>
        <v>32</v>
      </c>
      <c r="C47" s="36">
        <f t="shared" si="0"/>
        <v>44774</v>
      </c>
      <c r="D47" s="37">
        <f t="shared" si="1"/>
        <v>0.03</v>
      </c>
      <c r="E47" s="38">
        <f t="shared" si="2"/>
        <v>1686.42</v>
      </c>
      <c r="F47" s="39"/>
      <c r="G47" s="40">
        <f t="shared" si="3"/>
        <v>944.76</v>
      </c>
      <c r="H47" s="40">
        <f t="shared" si="4"/>
        <v>741.66000000000008</v>
      </c>
      <c r="I47" s="40">
        <f t="shared" si="5"/>
        <v>377161.73999999993</v>
      </c>
      <c r="J47" s="41">
        <f>IF(B47="","",SUM(G$16:G47))</f>
        <v>31127.180000000004</v>
      </c>
      <c r="K47" s="41">
        <f>IF(B47="","",SUM(H$16:H47))</f>
        <v>22838.260000000009</v>
      </c>
      <c r="L47" s="11"/>
    </row>
    <row r="48" spans="2:12" x14ac:dyDescent="0.4">
      <c r="B48" s="35">
        <f t="shared" si="6"/>
        <v>33</v>
      </c>
      <c r="C48" s="36">
        <f t="shared" si="0"/>
        <v>44805</v>
      </c>
      <c r="D48" s="37">
        <f t="shared" si="1"/>
        <v>0.03</v>
      </c>
      <c r="E48" s="38">
        <f t="shared" si="2"/>
        <v>1686.42</v>
      </c>
      <c r="F48" s="39"/>
      <c r="G48" s="40">
        <f t="shared" si="3"/>
        <v>942.9</v>
      </c>
      <c r="H48" s="40">
        <f t="shared" si="4"/>
        <v>743.5200000000001</v>
      </c>
      <c r="I48" s="40">
        <f t="shared" si="5"/>
        <v>376418.21999999991</v>
      </c>
      <c r="J48" s="41">
        <f>IF(B48="","",SUM(G$16:G48))</f>
        <v>32070.080000000005</v>
      </c>
      <c r="K48" s="41">
        <f>IF(B48="","",SUM(H$16:H48))</f>
        <v>23581.78000000001</v>
      </c>
      <c r="L48" s="11"/>
    </row>
    <row r="49" spans="2:12" x14ac:dyDescent="0.4">
      <c r="B49" s="35">
        <f t="shared" si="6"/>
        <v>34</v>
      </c>
      <c r="C49" s="36">
        <f t="shared" si="0"/>
        <v>44835</v>
      </c>
      <c r="D49" s="37">
        <f t="shared" si="1"/>
        <v>0.03</v>
      </c>
      <c r="E49" s="38">
        <f t="shared" si="2"/>
        <v>1686.42</v>
      </c>
      <c r="F49" s="39"/>
      <c r="G49" s="40">
        <f t="shared" si="3"/>
        <v>941.05</v>
      </c>
      <c r="H49" s="40">
        <f t="shared" si="4"/>
        <v>745.37000000000012</v>
      </c>
      <c r="I49" s="40">
        <f t="shared" si="5"/>
        <v>375672.84999999992</v>
      </c>
      <c r="J49" s="41">
        <f>IF(B49="","",SUM(G$16:G49))</f>
        <v>33011.130000000005</v>
      </c>
      <c r="K49" s="41">
        <f>IF(B49="","",SUM(H$16:H49))</f>
        <v>24327.150000000009</v>
      </c>
      <c r="L49" s="11"/>
    </row>
    <row r="50" spans="2:12" x14ac:dyDescent="0.4">
      <c r="B50" s="35">
        <f t="shared" si="6"/>
        <v>35</v>
      </c>
      <c r="C50" s="36">
        <f t="shared" si="0"/>
        <v>44866</v>
      </c>
      <c r="D50" s="37">
        <f t="shared" si="1"/>
        <v>0.03</v>
      </c>
      <c r="E50" s="38">
        <f t="shared" si="2"/>
        <v>1686.42</v>
      </c>
      <c r="F50" s="39"/>
      <c r="G50" s="40">
        <f t="shared" si="3"/>
        <v>939.18</v>
      </c>
      <c r="H50" s="40">
        <f t="shared" si="4"/>
        <v>747.24000000000012</v>
      </c>
      <c r="I50" s="40">
        <f t="shared" si="5"/>
        <v>374925.60999999993</v>
      </c>
      <c r="J50" s="41">
        <f>IF(B50="","",SUM(G$16:G50))</f>
        <v>33950.310000000005</v>
      </c>
      <c r="K50" s="41">
        <f>IF(B50="","",SUM(H$16:H50))</f>
        <v>25074.39000000001</v>
      </c>
      <c r="L50" s="11"/>
    </row>
    <row r="51" spans="2:12" x14ac:dyDescent="0.4">
      <c r="B51" s="35">
        <f t="shared" si="6"/>
        <v>36</v>
      </c>
      <c r="C51" s="36">
        <f t="shared" si="0"/>
        <v>44896</v>
      </c>
      <c r="D51" s="37">
        <f t="shared" si="1"/>
        <v>0.03</v>
      </c>
      <c r="E51" s="38">
        <f t="shared" si="2"/>
        <v>1686.42</v>
      </c>
      <c r="F51" s="39"/>
      <c r="G51" s="40">
        <f t="shared" si="3"/>
        <v>937.31</v>
      </c>
      <c r="H51" s="40">
        <f t="shared" si="4"/>
        <v>749.11000000000013</v>
      </c>
      <c r="I51" s="40">
        <f t="shared" si="5"/>
        <v>374176.49999999994</v>
      </c>
      <c r="J51" s="41">
        <f>IF(B51="","",SUM(G$16:G51))</f>
        <v>34887.620000000003</v>
      </c>
      <c r="K51" s="41">
        <f>IF(B51="","",SUM(H$16:H51))</f>
        <v>25823.500000000011</v>
      </c>
      <c r="L51" s="11"/>
    </row>
    <row r="52" spans="2:12" x14ac:dyDescent="0.4">
      <c r="B52" s="35">
        <f t="shared" si="6"/>
        <v>37</v>
      </c>
      <c r="C52" s="36">
        <f t="shared" si="0"/>
        <v>44927</v>
      </c>
      <c r="D52" s="37">
        <f t="shared" si="1"/>
        <v>0.03</v>
      </c>
      <c r="E52" s="38">
        <f t="shared" si="2"/>
        <v>1686.42</v>
      </c>
      <c r="F52" s="39"/>
      <c r="G52" s="40">
        <f t="shared" si="3"/>
        <v>935.44</v>
      </c>
      <c r="H52" s="40">
        <f t="shared" si="4"/>
        <v>750.98</v>
      </c>
      <c r="I52" s="40">
        <f t="shared" si="5"/>
        <v>373425.51999999996</v>
      </c>
      <c r="J52" s="41">
        <f>IF(B52="","",SUM(G$16:G52))</f>
        <v>35823.060000000005</v>
      </c>
      <c r="K52" s="41">
        <f>IF(B52="","",SUM(H$16:H52))</f>
        <v>26574.48000000001</v>
      </c>
      <c r="L52" s="11"/>
    </row>
    <row r="53" spans="2:12" x14ac:dyDescent="0.4">
      <c r="B53" s="35">
        <f t="shared" si="6"/>
        <v>38</v>
      </c>
      <c r="C53" s="36">
        <f t="shared" si="0"/>
        <v>44958</v>
      </c>
      <c r="D53" s="37">
        <f t="shared" si="1"/>
        <v>0.03</v>
      </c>
      <c r="E53" s="38">
        <f t="shared" si="2"/>
        <v>1686.42</v>
      </c>
      <c r="F53" s="39"/>
      <c r="G53" s="40">
        <f t="shared" si="3"/>
        <v>933.56</v>
      </c>
      <c r="H53" s="40">
        <f t="shared" si="4"/>
        <v>752.86000000000013</v>
      </c>
      <c r="I53" s="40">
        <f t="shared" si="5"/>
        <v>372672.66</v>
      </c>
      <c r="J53" s="41">
        <f>IF(B53="","",SUM(G$16:G53))</f>
        <v>36756.620000000003</v>
      </c>
      <c r="K53" s="41">
        <f>IF(B53="","",SUM(H$16:H53))</f>
        <v>27327.340000000011</v>
      </c>
      <c r="L53" s="11"/>
    </row>
    <row r="54" spans="2:12" x14ac:dyDescent="0.4">
      <c r="B54" s="35">
        <f t="shared" si="6"/>
        <v>39</v>
      </c>
      <c r="C54" s="36">
        <f t="shared" si="0"/>
        <v>44986</v>
      </c>
      <c r="D54" s="37">
        <f t="shared" si="1"/>
        <v>0.03</v>
      </c>
      <c r="E54" s="38">
        <f t="shared" si="2"/>
        <v>1686.42</v>
      </c>
      <c r="F54" s="39"/>
      <c r="G54" s="40">
        <f t="shared" si="3"/>
        <v>931.68</v>
      </c>
      <c r="H54" s="40">
        <f t="shared" si="4"/>
        <v>754.74000000000012</v>
      </c>
      <c r="I54" s="40">
        <f t="shared" si="5"/>
        <v>371917.92</v>
      </c>
      <c r="J54" s="41">
        <f>IF(B54="","",SUM(G$16:G54))</f>
        <v>37688.300000000003</v>
      </c>
      <c r="K54" s="41">
        <f>IF(B54="","",SUM(H$16:H54))</f>
        <v>28082.080000000013</v>
      </c>
      <c r="L54" s="11"/>
    </row>
    <row r="55" spans="2:12" x14ac:dyDescent="0.4">
      <c r="B55" s="35">
        <f t="shared" si="6"/>
        <v>40</v>
      </c>
      <c r="C55" s="36">
        <f t="shared" si="0"/>
        <v>45017</v>
      </c>
      <c r="D55" s="37">
        <f t="shared" si="1"/>
        <v>0.03</v>
      </c>
      <c r="E55" s="38">
        <f t="shared" si="2"/>
        <v>1686.42</v>
      </c>
      <c r="F55" s="39"/>
      <c r="G55" s="40">
        <f t="shared" si="3"/>
        <v>929.79</v>
      </c>
      <c r="H55" s="40">
        <f t="shared" si="4"/>
        <v>756.63000000000011</v>
      </c>
      <c r="I55" s="40">
        <f t="shared" si="5"/>
        <v>371161.29</v>
      </c>
      <c r="J55" s="41">
        <f>IF(B55="","",SUM(G$16:G55))</f>
        <v>38618.090000000004</v>
      </c>
      <c r="K55" s="41">
        <f>IF(B55="","",SUM(H$16:H55))</f>
        <v>28838.710000000014</v>
      </c>
      <c r="L55" s="11"/>
    </row>
    <row r="56" spans="2:12" x14ac:dyDescent="0.4">
      <c r="B56" s="35">
        <f t="shared" si="6"/>
        <v>41</v>
      </c>
      <c r="C56" s="36">
        <f t="shared" si="0"/>
        <v>45047</v>
      </c>
      <c r="D56" s="37">
        <f t="shared" si="1"/>
        <v>0.03</v>
      </c>
      <c r="E56" s="38">
        <f t="shared" si="2"/>
        <v>1686.42</v>
      </c>
      <c r="F56" s="39"/>
      <c r="G56" s="40">
        <f t="shared" si="3"/>
        <v>927.9</v>
      </c>
      <c r="H56" s="40">
        <f t="shared" si="4"/>
        <v>758.5200000000001</v>
      </c>
      <c r="I56" s="40">
        <f t="shared" si="5"/>
        <v>370402.76999999996</v>
      </c>
      <c r="J56" s="41">
        <f>IF(B56="","",SUM(G$16:G56))</f>
        <v>39545.990000000005</v>
      </c>
      <c r="K56" s="41">
        <f>IF(B56="","",SUM(H$16:H56))</f>
        <v>29597.230000000014</v>
      </c>
      <c r="L56" s="11"/>
    </row>
    <row r="57" spans="2:12" x14ac:dyDescent="0.4">
      <c r="B57" s="35">
        <f t="shared" si="6"/>
        <v>42</v>
      </c>
      <c r="C57" s="36">
        <f t="shared" si="0"/>
        <v>45078</v>
      </c>
      <c r="D57" s="37">
        <f t="shared" si="1"/>
        <v>0.03</v>
      </c>
      <c r="E57" s="38">
        <f t="shared" si="2"/>
        <v>1686.42</v>
      </c>
      <c r="F57" s="39"/>
      <c r="G57" s="40">
        <f t="shared" si="3"/>
        <v>926.01</v>
      </c>
      <c r="H57" s="40">
        <f t="shared" si="4"/>
        <v>760.41000000000008</v>
      </c>
      <c r="I57" s="40">
        <f t="shared" si="5"/>
        <v>369642.36</v>
      </c>
      <c r="J57" s="41">
        <f>IF(B57="","",SUM(G$16:G57))</f>
        <v>40472.000000000007</v>
      </c>
      <c r="K57" s="41">
        <f>IF(B57="","",SUM(H$16:H57))</f>
        <v>30357.640000000014</v>
      </c>
      <c r="L57" s="11"/>
    </row>
    <row r="58" spans="2:12" x14ac:dyDescent="0.4">
      <c r="B58" s="35">
        <f t="shared" si="6"/>
        <v>43</v>
      </c>
      <c r="C58" s="36">
        <f t="shared" si="0"/>
        <v>45108</v>
      </c>
      <c r="D58" s="37">
        <f t="shared" si="1"/>
        <v>0.03</v>
      </c>
      <c r="E58" s="38">
        <f t="shared" si="2"/>
        <v>1686.42</v>
      </c>
      <c r="F58" s="39"/>
      <c r="G58" s="40">
        <f t="shared" si="3"/>
        <v>924.11</v>
      </c>
      <c r="H58" s="40">
        <f t="shared" si="4"/>
        <v>762.31000000000006</v>
      </c>
      <c r="I58" s="40">
        <f t="shared" si="5"/>
        <v>368880.05</v>
      </c>
      <c r="J58" s="41">
        <f>IF(B58="","",SUM(G$16:G58))</f>
        <v>41396.110000000008</v>
      </c>
      <c r="K58" s="41">
        <f>IF(B58="","",SUM(H$16:H58))</f>
        <v>31119.950000000015</v>
      </c>
      <c r="L58" s="11"/>
    </row>
    <row r="59" spans="2:12" x14ac:dyDescent="0.4">
      <c r="B59" s="35">
        <f t="shared" si="6"/>
        <v>44</v>
      </c>
      <c r="C59" s="36">
        <f t="shared" si="0"/>
        <v>45139</v>
      </c>
      <c r="D59" s="37">
        <f t="shared" si="1"/>
        <v>0.03</v>
      </c>
      <c r="E59" s="38">
        <f t="shared" si="2"/>
        <v>1686.42</v>
      </c>
      <c r="F59" s="39"/>
      <c r="G59" s="40">
        <f t="shared" si="3"/>
        <v>922.2</v>
      </c>
      <c r="H59" s="40">
        <f t="shared" si="4"/>
        <v>764.22</v>
      </c>
      <c r="I59" s="40">
        <f t="shared" si="5"/>
        <v>368115.83</v>
      </c>
      <c r="J59" s="41">
        <f>IF(B59="","",SUM(G$16:G59))</f>
        <v>42318.310000000005</v>
      </c>
      <c r="K59" s="41">
        <f>IF(B59="","",SUM(H$16:H59))</f>
        <v>31884.170000000016</v>
      </c>
      <c r="L59" s="11"/>
    </row>
    <row r="60" spans="2:12" x14ac:dyDescent="0.4">
      <c r="B60" s="35">
        <f t="shared" si="6"/>
        <v>45</v>
      </c>
      <c r="C60" s="36">
        <f t="shared" si="0"/>
        <v>45170</v>
      </c>
      <c r="D60" s="37">
        <f t="shared" si="1"/>
        <v>0.03</v>
      </c>
      <c r="E60" s="38">
        <f t="shared" si="2"/>
        <v>1686.42</v>
      </c>
      <c r="F60" s="39"/>
      <c r="G60" s="40">
        <f t="shared" si="3"/>
        <v>920.29</v>
      </c>
      <c r="H60" s="40">
        <f t="shared" si="4"/>
        <v>766.13000000000011</v>
      </c>
      <c r="I60" s="40">
        <f t="shared" si="5"/>
        <v>367349.7</v>
      </c>
      <c r="J60" s="41">
        <f>IF(B60="","",SUM(G$16:G60))</f>
        <v>43238.600000000006</v>
      </c>
      <c r="K60" s="41">
        <f>IF(B60="","",SUM(H$16:H60))</f>
        <v>32650.300000000017</v>
      </c>
      <c r="L60" s="11"/>
    </row>
    <row r="61" spans="2:12" x14ac:dyDescent="0.4">
      <c r="B61" s="35">
        <f t="shared" si="6"/>
        <v>46</v>
      </c>
      <c r="C61" s="36">
        <f t="shared" si="0"/>
        <v>45200</v>
      </c>
      <c r="D61" s="37">
        <f t="shared" si="1"/>
        <v>0.03</v>
      </c>
      <c r="E61" s="38">
        <f t="shared" si="2"/>
        <v>1686.42</v>
      </c>
      <c r="F61" s="39"/>
      <c r="G61" s="40">
        <f t="shared" si="3"/>
        <v>918.37</v>
      </c>
      <c r="H61" s="40">
        <f t="shared" si="4"/>
        <v>768.05000000000007</v>
      </c>
      <c r="I61" s="40">
        <f t="shared" si="5"/>
        <v>366581.65</v>
      </c>
      <c r="J61" s="41">
        <f>IF(B61="","",SUM(G$16:G61))</f>
        <v>44156.970000000008</v>
      </c>
      <c r="K61" s="41">
        <f>IF(B61="","",SUM(H$16:H61))</f>
        <v>33418.35000000002</v>
      </c>
      <c r="L61" s="11"/>
    </row>
    <row r="62" spans="2:12" x14ac:dyDescent="0.4">
      <c r="B62" s="35">
        <f t="shared" si="6"/>
        <v>47</v>
      </c>
      <c r="C62" s="36">
        <f t="shared" si="0"/>
        <v>45231</v>
      </c>
      <c r="D62" s="37">
        <f t="shared" si="1"/>
        <v>0.03</v>
      </c>
      <c r="E62" s="38">
        <f t="shared" si="2"/>
        <v>1686.42</v>
      </c>
      <c r="F62" s="39"/>
      <c r="G62" s="40">
        <f t="shared" si="3"/>
        <v>916.45</v>
      </c>
      <c r="H62" s="40">
        <f t="shared" si="4"/>
        <v>769.97</v>
      </c>
      <c r="I62" s="40">
        <f t="shared" si="5"/>
        <v>365811.68000000005</v>
      </c>
      <c r="J62" s="41">
        <f>IF(B62="","",SUM(G$16:G62))</f>
        <v>45073.420000000006</v>
      </c>
      <c r="K62" s="41">
        <f>IF(B62="","",SUM(H$16:H62))</f>
        <v>34188.320000000022</v>
      </c>
      <c r="L62" s="11"/>
    </row>
    <row r="63" spans="2:12" x14ac:dyDescent="0.4">
      <c r="B63" s="35">
        <f t="shared" si="6"/>
        <v>48</v>
      </c>
      <c r="C63" s="36">
        <f t="shared" si="0"/>
        <v>45261</v>
      </c>
      <c r="D63" s="37">
        <f t="shared" si="1"/>
        <v>0.03</v>
      </c>
      <c r="E63" s="38">
        <f t="shared" si="2"/>
        <v>1686.42</v>
      </c>
      <c r="F63" s="39"/>
      <c r="G63" s="40">
        <f t="shared" si="3"/>
        <v>914.53</v>
      </c>
      <c r="H63" s="40">
        <f t="shared" si="4"/>
        <v>771.8900000000001</v>
      </c>
      <c r="I63" s="40">
        <f t="shared" si="5"/>
        <v>365039.79000000004</v>
      </c>
      <c r="J63" s="41">
        <f>IF(B63="","",SUM(G$16:G63))</f>
        <v>45987.950000000004</v>
      </c>
      <c r="K63" s="41">
        <f>IF(B63="","",SUM(H$16:H63))</f>
        <v>34960.210000000021</v>
      </c>
      <c r="L63" s="11"/>
    </row>
    <row r="64" spans="2:12" x14ac:dyDescent="0.4">
      <c r="B64" s="35">
        <f t="shared" si="6"/>
        <v>49</v>
      </c>
      <c r="C64" s="36">
        <f t="shared" si="0"/>
        <v>45292</v>
      </c>
      <c r="D64" s="37">
        <f t="shared" si="1"/>
        <v>0.03</v>
      </c>
      <c r="E64" s="38">
        <f t="shared" si="2"/>
        <v>1686.42</v>
      </c>
      <c r="F64" s="39"/>
      <c r="G64" s="40">
        <f t="shared" si="3"/>
        <v>912.6</v>
      </c>
      <c r="H64" s="40">
        <f t="shared" si="4"/>
        <v>773.82</v>
      </c>
      <c r="I64" s="40">
        <f t="shared" si="5"/>
        <v>364265.97000000003</v>
      </c>
      <c r="J64" s="41">
        <f>IF(B64="","",SUM(G$16:G64))</f>
        <v>46900.55</v>
      </c>
      <c r="K64" s="41">
        <f>IF(B64="","",SUM(H$16:H64))</f>
        <v>35734.030000000021</v>
      </c>
      <c r="L64" s="11"/>
    </row>
    <row r="65" spans="2:12" x14ac:dyDescent="0.4">
      <c r="B65" s="35">
        <f t="shared" si="6"/>
        <v>50</v>
      </c>
      <c r="C65" s="36">
        <f t="shared" si="0"/>
        <v>45323</v>
      </c>
      <c r="D65" s="37">
        <f t="shared" si="1"/>
        <v>0.03</v>
      </c>
      <c r="E65" s="38">
        <f t="shared" si="2"/>
        <v>1686.42</v>
      </c>
      <c r="F65" s="39"/>
      <c r="G65" s="40">
        <f t="shared" si="3"/>
        <v>910.66</v>
      </c>
      <c r="H65" s="40">
        <f t="shared" si="4"/>
        <v>775.7600000000001</v>
      </c>
      <c r="I65" s="40">
        <f t="shared" si="5"/>
        <v>363490.21</v>
      </c>
      <c r="J65" s="41">
        <f>IF(B65="","",SUM(G$16:G65))</f>
        <v>47811.210000000006</v>
      </c>
      <c r="K65" s="41">
        <f>IF(B65="","",SUM(H$16:H65))</f>
        <v>36509.790000000023</v>
      </c>
      <c r="L65" s="11"/>
    </row>
    <row r="66" spans="2:12" x14ac:dyDescent="0.4">
      <c r="B66" s="35">
        <f t="shared" si="6"/>
        <v>51</v>
      </c>
      <c r="C66" s="36">
        <f t="shared" si="0"/>
        <v>45352</v>
      </c>
      <c r="D66" s="37">
        <f t="shared" si="1"/>
        <v>0.03</v>
      </c>
      <c r="E66" s="38">
        <f t="shared" si="2"/>
        <v>1686.42</v>
      </c>
      <c r="F66" s="39"/>
      <c r="G66" s="40">
        <f t="shared" si="3"/>
        <v>908.73</v>
      </c>
      <c r="H66" s="40">
        <f t="shared" si="4"/>
        <v>777.69</v>
      </c>
      <c r="I66" s="40">
        <f t="shared" si="5"/>
        <v>362712.52</v>
      </c>
      <c r="J66" s="41">
        <f>IF(B66="","",SUM(G$16:G66))</f>
        <v>48719.94000000001</v>
      </c>
      <c r="K66" s="41">
        <f>IF(B66="","",SUM(H$16:H66))</f>
        <v>37287.480000000025</v>
      </c>
      <c r="L66" s="11"/>
    </row>
    <row r="67" spans="2:12" x14ac:dyDescent="0.4">
      <c r="B67" s="35">
        <f t="shared" si="6"/>
        <v>52</v>
      </c>
      <c r="C67" s="36">
        <f t="shared" si="0"/>
        <v>45383</v>
      </c>
      <c r="D67" s="37">
        <f t="shared" si="1"/>
        <v>0.03</v>
      </c>
      <c r="E67" s="38">
        <f t="shared" si="2"/>
        <v>1686.42</v>
      </c>
      <c r="F67" s="39"/>
      <c r="G67" s="40">
        <f t="shared" si="3"/>
        <v>906.78</v>
      </c>
      <c r="H67" s="40">
        <f t="shared" si="4"/>
        <v>779.6400000000001</v>
      </c>
      <c r="I67" s="40">
        <f t="shared" si="5"/>
        <v>361932.88</v>
      </c>
      <c r="J67" s="41">
        <f>IF(B67="","",SUM(G$16:G67))</f>
        <v>49626.720000000008</v>
      </c>
      <c r="K67" s="41">
        <f>IF(B67="","",SUM(H$16:H67))</f>
        <v>38067.120000000024</v>
      </c>
      <c r="L67" s="11"/>
    </row>
    <row r="68" spans="2:12" x14ac:dyDescent="0.4">
      <c r="B68" s="35">
        <f t="shared" si="6"/>
        <v>53</v>
      </c>
      <c r="C68" s="36">
        <f t="shared" si="0"/>
        <v>45413</v>
      </c>
      <c r="D68" s="37">
        <f t="shared" si="1"/>
        <v>0.03</v>
      </c>
      <c r="E68" s="38">
        <f t="shared" si="2"/>
        <v>1686.42</v>
      </c>
      <c r="F68" s="39"/>
      <c r="G68" s="40">
        <f t="shared" si="3"/>
        <v>904.83</v>
      </c>
      <c r="H68" s="40">
        <f t="shared" si="4"/>
        <v>781.59</v>
      </c>
      <c r="I68" s="40">
        <f t="shared" si="5"/>
        <v>361151.29</v>
      </c>
      <c r="J68" s="41">
        <f>IF(B68="","",SUM(G$16:G68))</f>
        <v>50531.55000000001</v>
      </c>
      <c r="K68" s="41">
        <f>IF(B68="","",SUM(H$16:H68))</f>
        <v>38848.710000000021</v>
      </c>
      <c r="L68" s="11"/>
    </row>
    <row r="69" spans="2:12" x14ac:dyDescent="0.4">
      <c r="B69" s="35">
        <f t="shared" si="6"/>
        <v>54</v>
      </c>
      <c r="C69" s="36">
        <f t="shared" si="0"/>
        <v>45444</v>
      </c>
      <c r="D69" s="37">
        <f t="shared" si="1"/>
        <v>0.03</v>
      </c>
      <c r="E69" s="38">
        <f t="shared" si="2"/>
        <v>1686.42</v>
      </c>
      <c r="F69" s="39"/>
      <c r="G69" s="40">
        <f t="shared" si="3"/>
        <v>902.88</v>
      </c>
      <c r="H69" s="40">
        <f t="shared" si="4"/>
        <v>783.54000000000008</v>
      </c>
      <c r="I69" s="40">
        <f t="shared" si="5"/>
        <v>360367.75</v>
      </c>
      <c r="J69" s="41">
        <f>IF(B69="","",SUM(G$16:G69))</f>
        <v>51434.430000000008</v>
      </c>
      <c r="K69" s="41">
        <f>IF(B69="","",SUM(H$16:H69))</f>
        <v>39632.250000000022</v>
      </c>
      <c r="L69" s="11"/>
    </row>
    <row r="70" spans="2:12" x14ac:dyDescent="0.4">
      <c r="B70" s="35">
        <f t="shared" si="6"/>
        <v>55</v>
      </c>
      <c r="C70" s="36">
        <f t="shared" si="0"/>
        <v>45474</v>
      </c>
      <c r="D70" s="37">
        <f t="shared" si="1"/>
        <v>0.03</v>
      </c>
      <c r="E70" s="38">
        <f t="shared" si="2"/>
        <v>1686.42</v>
      </c>
      <c r="F70" s="39"/>
      <c r="G70" s="40">
        <f t="shared" si="3"/>
        <v>900.92</v>
      </c>
      <c r="H70" s="40">
        <f t="shared" si="4"/>
        <v>785.50000000000011</v>
      </c>
      <c r="I70" s="40">
        <f t="shared" si="5"/>
        <v>359582.25</v>
      </c>
      <c r="J70" s="41">
        <f>IF(B70="","",SUM(G$16:G70))</f>
        <v>52335.350000000006</v>
      </c>
      <c r="K70" s="41">
        <f>IF(B70="","",SUM(H$16:H70))</f>
        <v>40417.750000000022</v>
      </c>
      <c r="L70" s="11"/>
    </row>
    <row r="71" spans="2:12" x14ac:dyDescent="0.4">
      <c r="B71" s="35">
        <f t="shared" si="6"/>
        <v>56</v>
      </c>
      <c r="C71" s="36">
        <f t="shared" si="0"/>
        <v>45505</v>
      </c>
      <c r="D71" s="37">
        <f t="shared" si="1"/>
        <v>0.03</v>
      </c>
      <c r="E71" s="38">
        <f t="shared" si="2"/>
        <v>1686.42</v>
      </c>
      <c r="F71" s="39"/>
      <c r="G71" s="40">
        <f t="shared" si="3"/>
        <v>898.96</v>
      </c>
      <c r="H71" s="40">
        <f t="shared" si="4"/>
        <v>787.46</v>
      </c>
      <c r="I71" s="40">
        <f t="shared" si="5"/>
        <v>358794.79</v>
      </c>
      <c r="J71" s="41">
        <f>IF(B71="","",SUM(G$16:G71))</f>
        <v>53234.310000000005</v>
      </c>
      <c r="K71" s="41">
        <f>IF(B71="","",SUM(H$16:H71))</f>
        <v>41205.210000000021</v>
      </c>
      <c r="L71" s="11"/>
    </row>
    <row r="72" spans="2:12" x14ac:dyDescent="0.4">
      <c r="B72" s="35">
        <f t="shared" si="6"/>
        <v>57</v>
      </c>
      <c r="C72" s="36">
        <f t="shared" si="0"/>
        <v>45536</v>
      </c>
      <c r="D72" s="37">
        <f t="shared" si="1"/>
        <v>0.03</v>
      </c>
      <c r="E72" s="38">
        <f t="shared" si="2"/>
        <v>1686.42</v>
      </c>
      <c r="F72" s="39"/>
      <c r="G72" s="40">
        <f t="shared" si="3"/>
        <v>896.99</v>
      </c>
      <c r="H72" s="40">
        <f t="shared" si="4"/>
        <v>789.43000000000006</v>
      </c>
      <c r="I72" s="40">
        <f t="shared" si="5"/>
        <v>358005.36</v>
      </c>
      <c r="J72" s="41">
        <f>IF(B72="","",SUM(G$16:G72))</f>
        <v>54131.3</v>
      </c>
      <c r="K72" s="41">
        <f>IF(B72="","",SUM(H$16:H72))</f>
        <v>41994.640000000021</v>
      </c>
      <c r="L72" s="11"/>
    </row>
    <row r="73" spans="2:12" x14ac:dyDescent="0.4">
      <c r="B73" s="35">
        <f t="shared" si="6"/>
        <v>58</v>
      </c>
      <c r="C73" s="36">
        <f t="shared" si="0"/>
        <v>45566</v>
      </c>
      <c r="D73" s="37">
        <f t="shared" si="1"/>
        <v>0.03</v>
      </c>
      <c r="E73" s="38">
        <f t="shared" si="2"/>
        <v>1686.42</v>
      </c>
      <c r="F73" s="39"/>
      <c r="G73" s="40">
        <f t="shared" si="3"/>
        <v>895.01</v>
      </c>
      <c r="H73" s="40">
        <f t="shared" si="4"/>
        <v>791.41000000000008</v>
      </c>
      <c r="I73" s="40">
        <f t="shared" si="5"/>
        <v>357213.95</v>
      </c>
      <c r="J73" s="41">
        <f>IF(B73="","",SUM(G$16:G73))</f>
        <v>55026.310000000005</v>
      </c>
      <c r="K73" s="41">
        <f>IF(B73="","",SUM(H$16:H73))</f>
        <v>42786.050000000025</v>
      </c>
      <c r="L73" s="11"/>
    </row>
    <row r="74" spans="2:12" x14ac:dyDescent="0.4">
      <c r="B74" s="35">
        <f t="shared" si="6"/>
        <v>59</v>
      </c>
      <c r="C74" s="36">
        <f t="shared" si="0"/>
        <v>45597</v>
      </c>
      <c r="D74" s="37">
        <f t="shared" si="1"/>
        <v>0.03</v>
      </c>
      <c r="E74" s="38">
        <f t="shared" si="2"/>
        <v>1686.42</v>
      </c>
      <c r="F74" s="39"/>
      <c r="G74" s="40">
        <f t="shared" si="3"/>
        <v>893.03</v>
      </c>
      <c r="H74" s="40">
        <f t="shared" si="4"/>
        <v>793.3900000000001</v>
      </c>
      <c r="I74" s="40">
        <f t="shared" si="5"/>
        <v>356420.56</v>
      </c>
      <c r="J74" s="41">
        <f>IF(B74="","",SUM(G$16:G74))</f>
        <v>55919.340000000004</v>
      </c>
      <c r="K74" s="41">
        <f>IF(B74="","",SUM(H$16:H74))</f>
        <v>43579.440000000024</v>
      </c>
      <c r="L74" s="11"/>
    </row>
    <row r="75" spans="2:12" x14ac:dyDescent="0.4">
      <c r="B75" s="35">
        <f t="shared" si="6"/>
        <v>60</v>
      </c>
      <c r="C75" s="36">
        <f t="shared" si="0"/>
        <v>45627</v>
      </c>
      <c r="D75" s="37">
        <f t="shared" si="1"/>
        <v>0.03</v>
      </c>
      <c r="E75" s="38">
        <f t="shared" si="2"/>
        <v>1686.42</v>
      </c>
      <c r="F75" s="39"/>
      <c r="G75" s="40">
        <f t="shared" si="3"/>
        <v>891.05</v>
      </c>
      <c r="H75" s="40">
        <f t="shared" si="4"/>
        <v>795.37000000000012</v>
      </c>
      <c r="I75" s="40">
        <f t="shared" si="5"/>
        <v>355625.19</v>
      </c>
      <c r="J75" s="41">
        <f>IF(B75="","",SUM(G$16:G75))</f>
        <v>56810.390000000007</v>
      </c>
      <c r="K75" s="41">
        <f>IF(B75="","",SUM(H$16:H75))</f>
        <v>44374.810000000027</v>
      </c>
      <c r="L75" s="11"/>
    </row>
    <row r="76" spans="2:12" x14ac:dyDescent="0.4">
      <c r="B76" s="35">
        <f t="shared" si="6"/>
        <v>61</v>
      </c>
      <c r="C76" s="36">
        <f t="shared" si="0"/>
        <v>45658</v>
      </c>
      <c r="D76" s="37">
        <f t="shared" si="1"/>
        <v>0.03</v>
      </c>
      <c r="E76" s="38">
        <f t="shared" si="2"/>
        <v>1686.42</v>
      </c>
      <c r="F76" s="39"/>
      <c r="G76" s="40">
        <f t="shared" si="3"/>
        <v>889.06</v>
      </c>
      <c r="H76" s="40">
        <f t="shared" si="4"/>
        <v>797.36000000000013</v>
      </c>
      <c r="I76" s="40">
        <f t="shared" si="5"/>
        <v>354827.83</v>
      </c>
      <c r="J76" s="41">
        <f>IF(B76="","",SUM(G$16:G76))</f>
        <v>57699.450000000004</v>
      </c>
      <c r="K76" s="41">
        <f>IF(B76="","",SUM(H$16:H76))</f>
        <v>45172.170000000027</v>
      </c>
      <c r="L76" s="11"/>
    </row>
    <row r="77" spans="2:12" x14ac:dyDescent="0.4">
      <c r="B77" s="35">
        <f t="shared" si="6"/>
        <v>62</v>
      </c>
      <c r="C77" s="36">
        <f t="shared" si="0"/>
        <v>45689</v>
      </c>
      <c r="D77" s="37">
        <f t="shared" si="1"/>
        <v>0.03</v>
      </c>
      <c r="E77" s="38">
        <f t="shared" si="2"/>
        <v>1686.42</v>
      </c>
      <c r="F77" s="39"/>
      <c r="G77" s="40">
        <f t="shared" si="3"/>
        <v>887.07</v>
      </c>
      <c r="H77" s="40">
        <f t="shared" si="4"/>
        <v>799.35</v>
      </c>
      <c r="I77" s="40">
        <f t="shared" si="5"/>
        <v>354028.48000000004</v>
      </c>
      <c r="J77" s="41">
        <f>IF(B77="","",SUM(G$16:G77))</f>
        <v>58586.520000000004</v>
      </c>
      <c r="K77" s="41">
        <f>IF(B77="","",SUM(H$16:H77))</f>
        <v>45971.520000000026</v>
      </c>
      <c r="L77" s="11"/>
    </row>
    <row r="78" spans="2:12" x14ac:dyDescent="0.4">
      <c r="B78" s="35">
        <f t="shared" si="6"/>
        <v>63</v>
      </c>
      <c r="C78" s="36">
        <f t="shared" si="0"/>
        <v>45717</v>
      </c>
      <c r="D78" s="37">
        <f t="shared" si="1"/>
        <v>0.03</v>
      </c>
      <c r="E78" s="38">
        <f t="shared" si="2"/>
        <v>1686.42</v>
      </c>
      <c r="F78" s="39"/>
      <c r="G78" s="40">
        <f t="shared" si="3"/>
        <v>885.07</v>
      </c>
      <c r="H78" s="40">
        <f t="shared" si="4"/>
        <v>801.35</v>
      </c>
      <c r="I78" s="40">
        <f t="shared" si="5"/>
        <v>353227.13000000006</v>
      </c>
      <c r="J78" s="41">
        <f>IF(B78="","",SUM(G$16:G78))</f>
        <v>59471.590000000004</v>
      </c>
      <c r="K78" s="41">
        <f>IF(B78="","",SUM(H$16:H78))</f>
        <v>46772.870000000024</v>
      </c>
      <c r="L78" s="11"/>
    </row>
    <row r="79" spans="2:12" x14ac:dyDescent="0.4">
      <c r="B79" s="35">
        <f t="shared" si="6"/>
        <v>64</v>
      </c>
      <c r="C79" s="36">
        <f t="shared" si="0"/>
        <v>45748</v>
      </c>
      <c r="D79" s="37">
        <f t="shared" si="1"/>
        <v>0.03</v>
      </c>
      <c r="E79" s="38">
        <f t="shared" si="2"/>
        <v>1686.42</v>
      </c>
      <c r="F79" s="39"/>
      <c r="G79" s="40">
        <f t="shared" si="3"/>
        <v>883.07</v>
      </c>
      <c r="H79" s="40">
        <f t="shared" si="4"/>
        <v>803.35</v>
      </c>
      <c r="I79" s="40">
        <f t="shared" si="5"/>
        <v>352423.78000000009</v>
      </c>
      <c r="J79" s="41">
        <f>IF(B79="","",SUM(G$16:G79))</f>
        <v>60354.66</v>
      </c>
      <c r="K79" s="41">
        <f>IF(B79="","",SUM(H$16:H79))</f>
        <v>47576.220000000023</v>
      </c>
      <c r="L79" s="11"/>
    </row>
    <row r="80" spans="2:12" x14ac:dyDescent="0.4">
      <c r="B80" s="35">
        <f t="shared" ref="B80:B143" si="7">IF(B79&gt;=nper,"",B79+1)</f>
        <v>65</v>
      </c>
      <c r="C80" s="36">
        <f t="shared" ref="C80:C143" si="8">IF(B80="","",DATE(YEAR(fpdate),MONTH(fpdate)+(B80-1),DAY(fpdate)))</f>
        <v>45778</v>
      </c>
      <c r="D80" s="37">
        <f t="shared" ref="D80:D143" si="9">IF(ISNUMBER(C80),INDEX($H$4:$H$11,MATCH(C80,$I$4:$I$11,1)),"")</f>
        <v>0.03</v>
      </c>
      <c r="E80" s="38">
        <f t="shared" ref="E80:E143" si="10">IF(B80="","",MIN(ROUND(IF(B80=1,$E$10,IF(D80=D79,E79,-PMT(D80/12,nper-B80+1,I79))),2),I79+ROUND(D80/12*I79,2)))</f>
        <v>1686.42</v>
      </c>
      <c r="F80" s="39"/>
      <c r="G80" s="40">
        <f t="shared" ref="G80:G143" si="11">IF(B80="","",ROUND(D80/12*I79,2))</f>
        <v>881.06</v>
      </c>
      <c r="H80" s="40">
        <f t="shared" ref="H80:H143" si="12">IF(B80="","",E80-G80+F80)</f>
        <v>805.36000000000013</v>
      </c>
      <c r="I80" s="40">
        <f t="shared" ref="I80:I143" si="13">IF(B80="","",I79-H80)</f>
        <v>351618.4200000001</v>
      </c>
      <c r="J80" s="41">
        <f>IF(B80="","",SUM(G$16:G80))</f>
        <v>61235.72</v>
      </c>
      <c r="K80" s="41">
        <f>IF(B80="","",SUM(H$16:H80))</f>
        <v>48381.580000000024</v>
      </c>
      <c r="L80" s="11"/>
    </row>
    <row r="81" spans="2:12" x14ac:dyDescent="0.4">
      <c r="B81" s="35">
        <f t="shared" si="7"/>
        <v>66</v>
      </c>
      <c r="C81" s="36">
        <f t="shared" si="8"/>
        <v>45809</v>
      </c>
      <c r="D81" s="37">
        <f t="shared" si="9"/>
        <v>0.03</v>
      </c>
      <c r="E81" s="38">
        <f t="shared" si="10"/>
        <v>1686.42</v>
      </c>
      <c r="F81" s="39"/>
      <c r="G81" s="40">
        <f t="shared" si="11"/>
        <v>879.05</v>
      </c>
      <c r="H81" s="40">
        <f t="shared" si="12"/>
        <v>807.37000000000012</v>
      </c>
      <c r="I81" s="40">
        <f t="shared" si="13"/>
        <v>350811.0500000001</v>
      </c>
      <c r="J81" s="41">
        <f>IF(B81="","",SUM(G$16:G81))</f>
        <v>62114.770000000004</v>
      </c>
      <c r="K81" s="41">
        <f>IF(B81="","",SUM(H$16:H81))</f>
        <v>49188.950000000026</v>
      </c>
      <c r="L81" s="11"/>
    </row>
    <row r="82" spans="2:12" x14ac:dyDescent="0.4">
      <c r="B82" s="35">
        <f t="shared" si="7"/>
        <v>67</v>
      </c>
      <c r="C82" s="36">
        <f t="shared" si="8"/>
        <v>45839</v>
      </c>
      <c r="D82" s="37">
        <f t="shared" si="9"/>
        <v>0.03</v>
      </c>
      <c r="E82" s="38">
        <f t="shared" si="10"/>
        <v>1686.42</v>
      </c>
      <c r="F82" s="39"/>
      <c r="G82" s="40">
        <f t="shared" si="11"/>
        <v>877.03</v>
      </c>
      <c r="H82" s="40">
        <f t="shared" si="12"/>
        <v>809.3900000000001</v>
      </c>
      <c r="I82" s="40">
        <f t="shared" si="13"/>
        <v>350001.66000000009</v>
      </c>
      <c r="J82" s="41">
        <f>IF(B82="","",SUM(G$16:G82))</f>
        <v>62991.8</v>
      </c>
      <c r="K82" s="41">
        <f>IF(B82="","",SUM(H$16:H82))</f>
        <v>49998.340000000026</v>
      </c>
      <c r="L82" s="11"/>
    </row>
    <row r="83" spans="2:12" x14ac:dyDescent="0.4">
      <c r="B83" s="35">
        <f t="shared" si="7"/>
        <v>68</v>
      </c>
      <c r="C83" s="36">
        <f t="shared" si="8"/>
        <v>45870</v>
      </c>
      <c r="D83" s="37">
        <f t="shared" si="9"/>
        <v>0.03</v>
      </c>
      <c r="E83" s="38">
        <f t="shared" si="10"/>
        <v>1686.42</v>
      </c>
      <c r="F83" s="39"/>
      <c r="G83" s="40">
        <f t="shared" si="11"/>
        <v>875</v>
      </c>
      <c r="H83" s="40">
        <f t="shared" si="12"/>
        <v>811.42000000000007</v>
      </c>
      <c r="I83" s="40">
        <f t="shared" si="13"/>
        <v>349190.24000000011</v>
      </c>
      <c r="J83" s="41">
        <f>IF(B83="","",SUM(G$16:G83))</f>
        <v>63866.8</v>
      </c>
      <c r="K83" s="41">
        <f>IF(B83="","",SUM(H$16:H83))</f>
        <v>50809.760000000024</v>
      </c>
      <c r="L83" s="11"/>
    </row>
    <row r="84" spans="2:12" x14ac:dyDescent="0.4">
      <c r="B84" s="35">
        <f t="shared" si="7"/>
        <v>69</v>
      </c>
      <c r="C84" s="36">
        <f t="shared" si="8"/>
        <v>45901</v>
      </c>
      <c r="D84" s="37">
        <f t="shared" si="9"/>
        <v>0.03</v>
      </c>
      <c r="E84" s="38">
        <f t="shared" si="10"/>
        <v>1686.42</v>
      </c>
      <c r="F84" s="39"/>
      <c r="G84" s="40">
        <f t="shared" si="11"/>
        <v>872.98</v>
      </c>
      <c r="H84" s="40">
        <f t="shared" si="12"/>
        <v>813.44</v>
      </c>
      <c r="I84" s="40">
        <f t="shared" si="13"/>
        <v>348376.8000000001</v>
      </c>
      <c r="J84" s="41">
        <f>IF(B84="","",SUM(G$16:G84))</f>
        <v>64739.780000000006</v>
      </c>
      <c r="K84" s="41">
        <f>IF(B84="","",SUM(H$16:H84))</f>
        <v>51623.200000000026</v>
      </c>
      <c r="L84" s="11"/>
    </row>
    <row r="85" spans="2:12" x14ac:dyDescent="0.4">
      <c r="B85" s="35">
        <f t="shared" si="7"/>
        <v>70</v>
      </c>
      <c r="C85" s="36">
        <f t="shared" si="8"/>
        <v>45931</v>
      </c>
      <c r="D85" s="37">
        <f t="shared" si="9"/>
        <v>0.03</v>
      </c>
      <c r="E85" s="38">
        <f t="shared" si="10"/>
        <v>1686.42</v>
      </c>
      <c r="F85" s="39"/>
      <c r="G85" s="40">
        <f t="shared" si="11"/>
        <v>870.94</v>
      </c>
      <c r="H85" s="40">
        <f t="shared" si="12"/>
        <v>815.48</v>
      </c>
      <c r="I85" s="40">
        <f t="shared" si="13"/>
        <v>347561.32000000012</v>
      </c>
      <c r="J85" s="41">
        <f>IF(B85="","",SUM(G$16:G85))</f>
        <v>65610.720000000001</v>
      </c>
      <c r="K85" s="41">
        <f>IF(B85="","",SUM(H$16:H85))</f>
        <v>52438.680000000029</v>
      </c>
      <c r="L85" s="11"/>
    </row>
    <row r="86" spans="2:12" x14ac:dyDescent="0.4">
      <c r="B86" s="35">
        <f t="shared" si="7"/>
        <v>71</v>
      </c>
      <c r="C86" s="36">
        <f t="shared" si="8"/>
        <v>45962</v>
      </c>
      <c r="D86" s="37">
        <f t="shared" si="9"/>
        <v>0.03</v>
      </c>
      <c r="E86" s="38">
        <f t="shared" si="10"/>
        <v>1686.42</v>
      </c>
      <c r="F86" s="39"/>
      <c r="G86" s="40">
        <f t="shared" si="11"/>
        <v>868.9</v>
      </c>
      <c r="H86" s="40">
        <f t="shared" si="12"/>
        <v>817.5200000000001</v>
      </c>
      <c r="I86" s="40">
        <f t="shared" si="13"/>
        <v>346743.8000000001</v>
      </c>
      <c r="J86" s="41">
        <f>IF(B86="","",SUM(G$16:G86))</f>
        <v>66479.62</v>
      </c>
      <c r="K86" s="41">
        <f>IF(B86="","",SUM(H$16:H86))</f>
        <v>53256.200000000026</v>
      </c>
      <c r="L86" s="11"/>
    </row>
    <row r="87" spans="2:12" x14ac:dyDescent="0.4">
      <c r="B87" s="35">
        <f t="shared" si="7"/>
        <v>72</v>
      </c>
      <c r="C87" s="36">
        <f t="shared" si="8"/>
        <v>45992</v>
      </c>
      <c r="D87" s="37">
        <f t="shared" si="9"/>
        <v>0.03</v>
      </c>
      <c r="E87" s="38">
        <f t="shared" si="10"/>
        <v>1686.42</v>
      </c>
      <c r="F87" s="39"/>
      <c r="G87" s="40">
        <f t="shared" si="11"/>
        <v>866.86</v>
      </c>
      <c r="H87" s="40">
        <f t="shared" si="12"/>
        <v>819.56000000000006</v>
      </c>
      <c r="I87" s="40">
        <f t="shared" si="13"/>
        <v>345924.24000000011</v>
      </c>
      <c r="J87" s="41">
        <f>IF(B87="","",SUM(G$16:G87))</f>
        <v>67346.48</v>
      </c>
      <c r="K87" s="41">
        <f>IF(B87="","",SUM(H$16:H87))</f>
        <v>54075.760000000024</v>
      </c>
      <c r="L87" s="11"/>
    </row>
    <row r="88" spans="2:12" x14ac:dyDescent="0.4">
      <c r="B88" s="35">
        <f t="shared" si="7"/>
        <v>73</v>
      </c>
      <c r="C88" s="36">
        <f t="shared" si="8"/>
        <v>46023</v>
      </c>
      <c r="D88" s="37">
        <f t="shared" si="9"/>
        <v>0.03</v>
      </c>
      <c r="E88" s="38">
        <f t="shared" si="10"/>
        <v>1686.42</v>
      </c>
      <c r="F88" s="39"/>
      <c r="G88" s="40">
        <f t="shared" si="11"/>
        <v>864.81</v>
      </c>
      <c r="H88" s="40">
        <f t="shared" si="12"/>
        <v>821.61000000000013</v>
      </c>
      <c r="I88" s="40">
        <f t="shared" si="13"/>
        <v>345102.63000000012</v>
      </c>
      <c r="J88" s="41">
        <f>IF(B88="","",SUM(G$16:G88))</f>
        <v>68211.289999999994</v>
      </c>
      <c r="K88" s="41">
        <f>IF(B88="","",SUM(H$16:H88))</f>
        <v>54897.370000000024</v>
      </c>
      <c r="L88" s="11"/>
    </row>
    <row r="89" spans="2:12" x14ac:dyDescent="0.4">
      <c r="B89" s="35">
        <f t="shared" si="7"/>
        <v>74</v>
      </c>
      <c r="C89" s="36">
        <f t="shared" si="8"/>
        <v>46054</v>
      </c>
      <c r="D89" s="37">
        <f t="shared" si="9"/>
        <v>0.03</v>
      </c>
      <c r="E89" s="38">
        <f t="shared" si="10"/>
        <v>1686.42</v>
      </c>
      <c r="F89" s="39"/>
      <c r="G89" s="40">
        <f t="shared" si="11"/>
        <v>862.76</v>
      </c>
      <c r="H89" s="40">
        <f t="shared" si="12"/>
        <v>823.66000000000008</v>
      </c>
      <c r="I89" s="40">
        <f t="shared" si="13"/>
        <v>344278.97000000015</v>
      </c>
      <c r="J89" s="41">
        <f>IF(B89="","",SUM(G$16:G89))</f>
        <v>69074.049999999988</v>
      </c>
      <c r="K89" s="41">
        <f>IF(B89="","",SUM(H$16:H89))</f>
        <v>55721.030000000028</v>
      </c>
      <c r="L89" s="11"/>
    </row>
    <row r="90" spans="2:12" x14ac:dyDescent="0.4">
      <c r="B90" s="35">
        <f t="shared" si="7"/>
        <v>75</v>
      </c>
      <c r="C90" s="36">
        <f t="shared" si="8"/>
        <v>46082</v>
      </c>
      <c r="D90" s="37">
        <f t="shared" si="9"/>
        <v>0.03</v>
      </c>
      <c r="E90" s="38">
        <f t="shared" si="10"/>
        <v>1686.42</v>
      </c>
      <c r="F90" s="39"/>
      <c r="G90" s="40">
        <f t="shared" si="11"/>
        <v>860.7</v>
      </c>
      <c r="H90" s="40">
        <f t="shared" si="12"/>
        <v>825.72</v>
      </c>
      <c r="I90" s="40">
        <f t="shared" si="13"/>
        <v>343453.25000000017</v>
      </c>
      <c r="J90" s="41">
        <f>IF(B90="","",SUM(G$16:G90))</f>
        <v>69934.749999999985</v>
      </c>
      <c r="K90" s="41">
        <f>IF(B90="","",SUM(H$16:H90))</f>
        <v>56546.750000000029</v>
      </c>
      <c r="L90" s="11"/>
    </row>
    <row r="91" spans="2:12" x14ac:dyDescent="0.4">
      <c r="B91" s="35">
        <f t="shared" si="7"/>
        <v>76</v>
      </c>
      <c r="C91" s="36">
        <f t="shared" si="8"/>
        <v>46113</v>
      </c>
      <c r="D91" s="37">
        <f t="shared" si="9"/>
        <v>0.03</v>
      </c>
      <c r="E91" s="38">
        <f t="shared" si="10"/>
        <v>1686.42</v>
      </c>
      <c r="F91" s="39"/>
      <c r="G91" s="40">
        <f t="shared" si="11"/>
        <v>858.63</v>
      </c>
      <c r="H91" s="40">
        <f t="shared" si="12"/>
        <v>827.79000000000008</v>
      </c>
      <c r="I91" s="40">
        <f t="shared" si="13"/>
        <v>342625.4600000002</v>
      </c>
      <c r="J91" s="41">
        <f>IF(B91="","",SUM(G$16:G91))</f>
        <v>70793.37999999999</v>
      </c>
      <c r="K91" s="41">
        <f>IF(B91="","",SUM(H$16:H91))</f>
        <v>57374.54000000003</v>
      </c>
      <c r="L91" s="11"/>
    </row>
    <row r="92" spans="2:12" x14ac:dyDescent="0.4">
      <c r="B92" s="35">
        <f t="shared" si="7"/>
        <v>77</v>
      </c>
      <c r="C92" s="36">
        <f t="shared" si="8"/>
        <v>46143</v>
      </c>
      <c r="D92" s="37">
        <f t="shared" si="9"/>
        <v>0.03</v>
      </c>
      <c r="E92" s="38">
        <f t="shared" si="10"/>
        <v>1686.42</v>
      </c>
      <c r="F92" s="39"/>
      <c r="G92" s="40">
        <f t="shared" si="11"/>
        <v>856.56</v>
      </c>
      <c r="H92" s="40">
        <f t="shared" si="12"/>
        <v>829.86000000000013</v>
      </c>
      <c r="I92" s="40">
        <f t="shared" si="13"/>
        <v>341795.60000000021</v>
      </c>
      <c r="J92" s="41">
        <f>IF(B92="","",SUM(G$16:G92))</f>
        <v>71649.939999999988</v>
      </c>
      <c r="K92" s="41">
        <f>IF(B92="","",SUM(H$16:H92))</f>
        <v>58204.400000000031</v>
      </c>
      <c r="L92" s="11"/>
    </row>
    <row r="93" spans="2:12" x14ac:dyDescent="0.4">
      <c r="B93" s="35">
        <f t="shared" si="7"/>
        <v>78</v>
      </c>
      <c r="C93" s="36">
        <f t="shared" si="8"/>
        <v>46174</v>
      </c>
      <c r="D93" s="37">
        <f t="shared" si="9"/>
        <v>0.03</v>
      </c>
      <c r="E93" s="38">
        <f t="shared" si="10"/>
        <v>1686.42</v>
      </c>
      <c r="F93" s="39"/>
      <c r="G93" s="40">
        <f t="shared" si="11"/>
        <v>854.49</v>
      </c>
      <c r="H93" s="40">
        <f t="shared" si="12"/>
        <v>831.93000000000006</v>
      </c>
      <c r="I93" s="40">
        <f t="shared" si="13"/>
        <v>340963.67000000022</v>
      </c>
      <c r="J93" s="41">
        <f>IF(B93="","",SUM(G$16:G93))</f>
        <v>72504.429999999993</v>
      </c>
      <c r="K93" s="41">
        <f>IF(B93="","",SUM(H$16:H93))</f>
        <v>59036.330000000031</v>
      </c>
      <c r="L93" s="11"/>
    </row>
    <row r="94" spans="2:12" x14ac:dyDescent="0.4">
      <c r="B94" s="35">
        <f t="shared" si="7"/>
        <v>79</v>
      </c>
      <c r="C94" s="36">
        <f t="shared" si="8"/>
        <v>46204</v>
      </c>
      <c r="D94" s="37">
        <f t="shared" si="9"/>
        <v>0.03</v>
      </c>
      <c r="E94" s="38">
        <f t="shared" si="10"/>
        <v>1686.42</v>
      </c>
      <c r="F94" s="39"/>
      <c r="G94" s="40">
        <f t="shared" si="11"/>
        <v>852.41</v>
      </c>
      <c r="H94" s="40">
        <f t="shared" si="12"/>
        <v>834.0100000000001</v>
      </c>
      <c r="I94" s="40">
        <f t="shared" si="13"/>
        <v>340129.66000000021</v>
      </c>
      <c r="J94" s="41">
        <f>IF(B94="","",SUM(G$16:G94))</f>
        <v>73356.84</v>
      </c>
      <c r="K94" s="41">
        <f>IF(B94="","",SUM(H$16:H94))</f>
        <v>59870.340000000033</v>
      </c>
      <c r="L94" s="11"/>
    </row>
    <row r="95" spans="2:12" x14ac:dyDescent="0.4">
      <c r="B95" s="35">
        <f t="shared" si="7"/>
        <v>80</v>
      </c>
      <c r="C95" s="36">
        <f t="shared" si="8"/>
        <v>46235</v>
      </c>
      <c r="D95" s="37">
        <f t="shared" si="9"/>
        <v>0.03</v>
      </c>
      <c r="E95" s="38">
        <f t="shared" si="10"/>
        <v>1686.42</v>
      </c>
      <c r="F95" s="39"/>
      <c r="G95" s="40">
        <f t="shared" si="11"/>
        <v>850.32</v>
      </c>
      <c r="H95" s="40">
        <f t="shared" si="12"/>
        <v>836.1</v>
      </c>
      <c r="I95" s="40">
        <f t="shared" si="13"/>
        <v>339293.56000000023</v>
      </c>
      <c r="J95" s="41">
        <f>IF(B95="","",SUM(G$16:G95))</f>
        <v>74207.16</v>
      </c>
      <c r="K95" s="41">
        <f>IF(B95="","",SUM(H$16:H95))</f>
        <v>60706.440000000031</v>
      </c>
      <c r="L95" s="11"/>
    </row>
    <row r="96" spans="2:12" x14ac:dyDescent="0.4">
      <c r="B96" s="35">
        <f t="shared" si="7"/>
        <v>81</v>
      </c>
      <c r="C96" s="36">
        <f t="shared" si="8"/>
        <v>46266</v>
      </c>
      <c r="D96" s="37">
        <f t="shared" si="9"/>
        <v>0.03</v>
      </c>
      <c r="E96" s="38">
        <f t="shared" si="10"/>
        <v>1686.42</v>
      </c>
      <c r="F96" s="39"/>
      <c r="G96" s="40">
        <f t="shared" si="11"/>
        <v>848.23</v>
      </c>
      <c r="H96" s="40">
        <f t="shared" si="12"/>
        <v>838.19</v>
      </c>
      <c r="I96" s="40">
        <f t="shared" si="13"/>
        <v>338455.37000000023</v>
      </c>
      <c r="J96" s="41">
        <f>IF(B96="","",SUM(G$16:G96))</f>
        <v>75055.39</v>
      </c>
      <c r="K96" s="41">
        <f>IF(B96="","",SUM(H$16:H96))</f>
        <v>61544.630000000034</v>
      </c>
      <c r="L96" s="11"/>
    </row>
    <row r="97" spans="2:12" x14ac:dyDescent="0.4">
      <c r="B97" s="35">
        <f t="shared" si="7"/>
        <v>82</v>
      </c>
      <c r="C97" s="36">
        <f t="shared" si="8"/>
        <v>46296</v>
      </c>
      <c r="D97" s="37">
        <f t="shared" si="9"/>
        <v>0.03</v>
      </c>
      <c r="E97" s="38">
        <f t="shared" si="10"/>
        <v>1686.42</v>
      </c>
      <c r="F97" s="39"/>
      <c r="G97" s="40">
        <f t="shared" si="11"/>
        <v>846.14</v>
      </c>
      <c r="H97" s="40">
        <f t="shared" si="12"/>
        <v>840.28000000000009</v>
      </c>
      <c r="I97" s="40">
        <f t="shared" si="13"/>
        <v>337615.0900000002</v>
      </c>
      <c r="J97" s="41">
        <f>IF(B97="","",SUM(G$16:G97))</f>
        <v>75901.53</v>
      </c>
      <c r="K97" s="41">
        <f>IF(B97="","",SUM(H$16:H97))</f>
        <v>62384.910000000033</v>
      </c>
      <c r="L97" s="11"/>
    </row>
    <row r="98" spans="2:12" x14ac:dyDescent="0.4">
      <c r="B98" s="35">
        <f t="shared" si="7"/>
        <v>83</v>
      </c>
      <c r="C98" s="36">
        <f t="shared" si="8"/>
        <v>46327</v>
      </c>
      <c r="D98" s="37">
        <f t="shared" si="9"/>
        <v>0.03</v>
      </c>
      <c r="E98" s="38">
        <f t="shared" si="10"/>
        <v>1686.42</v>
      </c>
      <c r="F98" s="39"/>
      <c r="G98" s="40">
        <f t="shared" si="11"/>
        <v>844.04</v>
      </c>
      <c r="H98" s="40">
        <f t="shared" si="12"/>
        <v>842.38000000000011</v>
      </c>
      <c r="I98" s="40">
        <f t="shared" si="13"/>
        <v>336772.7100000002</v>
      </c>
      <c r="J98" s="41">
        <f>IF(B98="","",SUM(G$16:G98))</f>
        <v>76745.569999999992</v>
      </c>
      <c r="K98" s="41">
        <f>IF(B98="","",SUM(H$16:H98))</f>
        <v>63227.29000000003</v>
      </c>
      <c r="L98" s="11"/>
    </row>
    <row r="99" spans="2:12" x14ac:dyDescent="0.4">
      <c r="B99" s="35">
        <f t="shared" si="7"/>
        <v>84</v>
      </c>
      <c r="C99" s="36">
        <f t="shared" si="8"/>
        <v>46357</v>
      </c>
      <c r="D99" s="37">
        <f t="shared" si="9"/>
        <v>0.03</v>
      </c>
      <c r="E99" s="38">
        <f t="shared" si="10"/>
        <v>1686.42</v>
      </c>
      <c r="F99" s="39"/>
      <c r="G99" s="40">
        <f t="shared" si="11"/>
        <v>841.93</v>
      </c>
      <c r="H99" s="40">
        <f t="shared" si="12"/>
        <v>844.49000000000012</v>
      </c>
      <c r="I99" s="40">
        <f t="shared" si="13"/>
        <v>335928.2200000002</v>
      </c>
      <c r="J99" s="41">
        <f>IF(B99="","",SUM(G$16:G99))</f>
        <v>77587.499999999985</v>
      </c>
      <c r="K99" s="41">
        <f>IF(B99="","",SUM(H$16:H99))</f>
        <v>64071.780000000028</v>
      </c>
      <c r="L99" s="11"/>
    </row>
    <row r="100" spans="2:12" x14ac:dyDescent="0.4">
      <c r="B100" s="35">
        <f t="shared" si="7"/>
        <v>85</v>
      </c>
      <c r="C100" s="36">
        <f t="shared" si="8"/>
        <v>46388</v>
      </c>
      <c r="D100" s="37">
        <f t="shared" si="9"/>
        <v>0.03</v>
      </c>
      <c r="E100" s="38">
        <f t="shared" si="10"/>
        <v>1686.42</v>
      </c>
      <c r="F100" s="39"/>
      <c r="G100" s="40">
        <f t="shared" si="11"/>
        <v>839.82</v>
      </c>
      <c r="H100" s="40">
        <f t="shared" si="12"/>
        <v>846.6</v>
      </c>
      <c r="I100" s="40">
        <f t="shared" si="13"/>
        <v>335081.62000000023</v>
      </c>
      <c r="J100" s="41">
        <f>IF(B100="","",SUM(G$16:G100))</f>
        <v>78427.319999999992</v>
      </c>
      <c r="K100" s="41">
        <f>IF(B100="","",SUM(H$16:H100))</f>
        <v>64918.380000000026</v>
      </c>
      <c r="L100" s="11"/>
    </row>
    <row r="101" spans="2:12" x14ac:dyDescent="0.4">
      <c r="B101" s="35">
        <f t="shared" si="7"/>
        <v>86</v>
      </c>
      <c r="C101" s="36">
        <f t="shared" si="8"/>
        <v>46419</v>
      </c>
      <c r="D101" s="37">
        <f t="shared" si="9"/>
        <v>0.03</v>
      </c>
      <c r="E101" s="38">
        <f t="shared" si="10"/>
        <v>1686.42</v>
      </c>
      <c r="F101" s="39"/>
      <c r="G101" s="40">
        <f t="shared" si="11"/>
        <v>837.7</v>
      </c>
      <c r="H101" s="40">
        <f t="shared" si="12"/>
        <v>848.72</v>
      </c>
      <c r="I101" s="40">
        <f t="shared" si="13"/>
        <v>334232.90000000026</v>
      </c>
      <c r="J101" s="41">
        <f>IF(B101="","",SUM(G$16:G101))</f>
        <v>79265.01999999999</v>
      </c>
      <c r="K101" s="41">
        <f>IF(B101="","",SUM(H$16:H101))</f>
        <v>65767.10000000002</v>
      </c>
      <c r="L101" s="11"/>
    </row>
    <row r="102" spans="2:12" x14ac:dyDescent="0.4">
      <c r="B102" s="35">
        <f t="shared" si="7"/>
        <v>87</v>
      </c>
      <c r="C102" s="36">
        <f t="shared" si="8"/>
        <v>46447</v>
      </c>
      <c r="D102" s="37">
        <f t="shared" si="9"/>
        <v>0.03</v>
      </c>
      <c r="E102" s="38">
        <f t="shared" si="10"/>
        <v>1686.42</v>
      </c>
      <c r="F102" s="39"/>
      <c r="G102" s="40">
        <f t="shared" si="11"/>
        <v>835.58</v>
      </c>
      <c r="H102" s="40">
        <f t="shared" si="12"/>
        <v>850.84</v>
      </c>
      <c r="I102" s="40">
        <f t="shared" si="13"/>
        <v>333382.06000000023</v>
      </c>
      <c r="J102" s="41">
        <f>IF(B102="","",SUM(G$16:G102))</f>
        <v>80100.599999999991</v>
      </c>
      <c r="K102" s="41">
        <f>IF(B102="","",SUM(H$16:H102))</f>
        <v>66617.940000000017</v>
      </c>
      <c r="L102" s="11"/>
    </row>
    <row r="103" spans="2:12" x14ac:dyDescent="0.4">
      <c r="B103" s="35">
        <f t="shared" si="7"/>
        <v>88</v>
      </c>
      <c r="C103" s="36">
        <f t="shared" si="8"/>
        <v>46478</v>
      </c>
      <c r="D103" s="37">
        <f t="shared" si="9"/>
        <v>0.03</v>
      </c>
      <c r="E103" s="38">
        <f t="shared" si="10"/>
        <v>1686.42</v>
      </c>
      <c r="F103" s="39"/>
      <c r="G103" s="40">
        <f t="shared" si="11"/>
        <v>833.46</v>
      </c>
      <c r="H103" s="40">
        <f t="shared" si="12"/>
        <v>852.96</v>
      </c>
      <c r="I103" s="40">
        <f t="shared" si="13"/>
        <v>332529.10000000021</v>
      </c>
      <c r="J103" s="41">
        <f>IF(B103="","",SUM(G$16:G103))</f>
        <v>80934.06</v>
      </c>
      <c r="K103" s="41">
        <f>IF(B103="","",SUM(H$16:H103))</f>
        <v>67470.900000000023</v>
      </c>
      <c r="L103" s="11"/>
    </row>
    <row r="104" spans="2:12" x14ac:dyDescent="0.4">
      <c r="B104" s="35">
        <f t="shared" si="7"/>
        <v>89</v>
      </c>
      <c r="C104" s="36">
        <f t="shared" si="8"/>
        <v>46508</v>
      </c>
      <c r="D104" s="37">
        <f t="shared" si="9"/>
        <v>0.03</v>
      </c>
      <c r="E104" s="38">
        <f t="shared" si="10"/>
        <v>1686.42</v>
      </c>
      <c r="F104" s="39"/>
      <c r="G104" s="40">
        <f t="shared" si="11"/>
        <v>831.32</v>
      </c>
      <c r="H104" s="40">
        <f t="shared" si="12"/>
        <v>855.1</v>
      </c>
      <c r="I104" s="40">
        <f t="shared" si="13"/>
        <v>331674.00000000023</v>
      </c>
      <c r="J104" s="41">
        <f>IF(B104="","",SUM(G$16:G104))</f>
        <v>81765.38</v>
      </c>
      <c r="K104" s="41">
        <f>IF(B104="","",SUM(H$16:H104))</f>
        <v>68326.000000000029</v>
      </c>
      <c r="L104" s="11"/>
    </row>
    <row r="105" spans="2:12" x14ac:dyDescent="0.4">
      <c r="B105" s="35">
        <f t="shared" si="7"/>
        <v>90</v>
      </c>
      <c r="C105" s="36">
        <f t="shared" si="8"/>
        <v>46539</v>
      </c>
      <c r="D105" s="37">
        <f t="shared" si="9"/>
        <v>0.03</v>
      </c>
      <c r="E105" s="38">
        <f t="shared" si="10"/>
        <v>1686.42</v>
      </c>
      <c r="F105" s="39"/>
      <c r="G105" s="40">
        <f t="shared" si="11"/>
        <v>829.19</v>
      </c>
      <c r="H105" s="40">
        <f t="shared" si="12"/>
        <v>857.23</v>
      </c>
      <c r="I105" s="40">
        <f t="shared" si="13"/>
        <v>330816.77000000025</v>
      </c>
      <c r="J105" s="41">
        <f>IF(B105="","",SUM(G$16:G105))</f>
        <v>82594.570000000007</v>
      </c>
      <c r="K105" s="41">
        <f>IF(B105="","",SUM(H$16:H105))</f>
        <v>69183.230000000025</v>
      </c>
      <c r="L105" s="11"/>
    </row>
    <row r="106" spans="2:12" x14ac:dyDescent="0.4">
      <c r="B106" s="35">
        <f t="shared" si="7"/>
        <v>91</v>
      </c>
      <c r="C106" s="36">
        <f t="shared" si="8"/>
        <v>46569</v>
      </c>
      <c r="D106" s="37">
        <f t="shared" si="9"/>
        <v>0.03</v>
      </c>
      <c r="E106" s="38">
        <f t="shared" si="10"/>
        <v>1686.42</v>
      </c>
      <c r="F106" s="39"/>
      <c r="G106" s="40">
        <f t="shared" si="11"/>
        <v>827.04</v>
      </c>
      <c r="H106" s="40">
        <f t="shared" si="12"/>
        <v>859.38000000000011</v>
      </c>
      <c r="I106" s="40">
        <f t="shared" si="13"/>
        <v>329957.39000000025</v>
      </c>
      <c r="J106" s="41">
        <f>IF(B106="","",SUM(G$16:G106))</f>
        <v>83421.61</v>
      </c>
      <c r="K106" s="41">
        <f>IF(B106="","",SUM(H$16:H106))</f>
        <v>70042.61000000003</v>
      </c>
      <c r="L106" s="11"/>
    </row>
    <row r="107" spans="2:12" x14ac:dyDescent="0.4">
      <c r="B107" s="35">
        <f t="shared" si="7"/>
        <v>92</v>
      </c>
      <c r="C107" s="36">
        <f t="shared" si="8"/>
        <v>46600</v>
      </c>
      <c r="D107" s="37">
        <f t="shared" si="9"/>
        <v>0.03</v>
      </c>
      <c r="E107" s="38">
        <f t="shared" si="10"/>
        <v>1686.42</v>
      </c>
      <c r="F107" s="39"/>
      <c r="G107" s="40">
        <f t="shared" si="11"/>
        <v>824.89</v>
      </c>
      <c r="H107" s="40">
        <f t="shared" si="12"/>
        <v>861.53000000000009</v>
      </c>
      <c r="I107" s="40">
        <f t="shared" si="13"/>
        <v>329095.86000000022</v>
      </c>
      <c r="J107" s="41">
        <f>IF(B107="","",SUM(G$16:G107))</f>
        <v>84246.5</v>
      </c>
      <c r="K107" s="41">
        <f>IF(B107="","",SUM(H$16:H107))</f>
        <v>70904.140000000029</v>
      </c>
      <c r="L107" s="11"/>
    </row>
    <row r="108" spans="2:12" x14ac:dyDescent="0.4">
      <c r="B108" s="35">
        <f t="shared" si="7"/>
        <v>93</v>
      </c>
      <c r="C108" s="36">
        <f t="shared" si="8"/>
        <v>46631</v>
      </c>
      <c r="D108" s="37">
        <f t="shared" si="9"/>
        <v>0.03</v>
      </c>
      <c r="E108" s="38">
        <f t="shared" si="10"/>
        <v>1686.42</v>
      </c>
      <c r="F108" s="39"/>
      <c r="G108" s="40">
        <f t="shared" si="11"/>
        <v>822.74</v>
      </c>
      <c r="H108" s="40">
        <f t="shared" si="12"/>
        <v>863.68000000000006</v>
      </c>
      <c r="I108" s="40">
        <f t="shared" si="13"/>
        <v>328232.18000000023</v>
      </c>
      <c r="J108" s="41">
        <f>IF(B108="","",SUM(G$16:G108))</f>
        <v>85069.24</v>
      </c>
      <c r="K108" s="41">
        <f>IF(B108="","",SUM(H$16:H108))</f>
        <v>71767.820000000022</v>
      </c>
      <c r="L108" s="11"/>
    </row>
    <row r="109" spans="2:12" x14ac:dyDescent="0.4">
      <c r="B109" s="35">
        <f t="shared" si="7"/>
        <v>94</v>
      </c>
      <c r="C109" s="36">
        <f t="shared" si="8"/>
        <v>46661</v>
      </c>
      <c r="D109" s="37">
        <f t="shared" si="9"/>
        <v>0.03</v>
      </c>
      <c r="E109" s="38">
        <f t="shared" si="10"/>
        <v>1686.42</v>
      </c>
      <c r="F109" s="39"/>
      <c r="G109" s="40">
        <f t="shared" si="11"/>
        <v>820.58</v>
      </c>
      <c r="H109" s="40">
        <f t="shared" si="12"/>
        <v>865.84</v>
      </c>
      <c r="I109" s="40">
        <f t="shared" si="13"/>
        <v>327366.3400000002</v>
      </c>
      <c r="J109" s="41">
        <f>IF(B109="","",SUM(G$16:G109))</f>
        <v>85889.82</v>
      </c>
      <c r="K109" s="41">
        <f>IF(B109="","",SUM(H$16:H109))</f>
        <v>72633.660000000018</v>
      </c>
      <c r="L109" s="11"/>
    </row>
    <row r="110" spans="2:12" x14ac:dyDescent="0.4">
      <c r="B110" s="35">
        <f t="shared" si="7"/>
        <v>95</v>
      </c>
      <c r="C110" s="36">
        <f t="shared" si="8"/>
        <v>46692</v>
      </c>
      <c r="D110" s="37">
        <f t="shared" si="9"/>
        <v>0.03</v>
      </c>
      <c r="E110" s="38">
        <f t="shared" si="10"/>
        <v>1686.42</v>
      </c>
      <c r="F110" s="39"/>
      <c r="G110" s="40">
        <f t="shared" si="11"/>
        <v>818.42</v>
      </c>
      <c r="H110" s="40">
        <f t="shared" si="12"/>
        <v>868.00000000000011</v>
      </c>
      <c r="I110" s="40">
        <f t="shared" si="13"/>
        <v>326498.3400000002</v>
      </c>
      <c r="J110" s="41">
        <f>IF(B110="","",SUM(G$16:G110))</f>
        <v>86708.24</v>
      </c>
      <c r="K110" s="41">
        <f>IF(B110="","",SUM(H$16:H110))</f>
        <v>73501.660000000018</v>
      </c>
      <c r="L110" s="11"/>
    </row>
    <row r="111" spans="2:12" x14ac:dyDescent="0.4">
      <c r="B111" s="35">
        <f t="shared" si="7"/>
        <v>96</v>
      </c>
      <c r="C111" s="36">
        <f t="shared" si="8"/>
        <v>46722</v>
      </c>
      <c r="D111" s="37">
        <f t="shared" si="9"/>
        <v>0.03</v>
      </c>
      <c r="E111" s="38">
        <f t="shared" si="10"/>
        <v>1686.42</v>
      </c>
      <c r="F111" s="39"/>
      <c r="G111" s="40">
        <f t="shared" si="11"/>
        <v>816.25</v>
      </c>
      <c r="H111" s="40">
        <f t="shared" si="12"/>
        <v>870.17000000000007</v>
      </c>
      <c r="I111" s="40">
        <f t="shared" si="13"/>
        <v>325628.17000000022</v>
      </c>
      <c r="J111" s="41">
        <f>IF(B111="","",SUM(G$16:G111))</f>
        <v>87524.49</v>
      </c>
      <c r="K111" s="41">
        <f>IF(B111="","",SUM(H$16:H111))</f>
        <v>74371.830000000016</v>
      </c>
      <c r="L111" s="11"/>
    </row>
    <row r="112" spans="2:12" x14ac:dyDescent="0.4">
      <c r="B112" s="35">
        <f t="shared" si="7"/>
        <v>97</v>
      </c>
      <c r="C112" s="36">
        <f t="shared" si="8"/>
        <v>46753</v>
      </c>
      <c r="D112" s="37">
        <f t="shared" si="9"/>
        <v>0.03</v>
      </c>
      <c r="E112" s="38">
        <f t="shared" si="10"/>
        <v>1686.42</v>
      </c>
      <c r="F112" s="39"/>
      <c r="G112" s="40">
        <f t="shared" si="11"/>
        <v>814.07</v>
      </c>
      <c r="H112" s="40">
        <f t="shared" si="12"/>
        <v>872.35</v>
      </c>
      <c r="I112" s="40">
        <f t="shared" si="13"/>
        <v>324755.82000000024</v>
      </c>
      <c r="J112" s="41">
        <f>IF(B112="","",SUM(G$16:G112))</f>
        <v>88338.560000000012</v>
      </c>
      <c r="K112" s="41">
        <f>IF(B112="","",SUM(H$16:H112))</f>
        <v>75244.180000000022</v>
      </c>
      <c r="L112" s="11"/>
    </row>
    <row r="113" spans="2:12" x14ac:dyDescent="0.4">
      <c r="B113" s="35">
        <f t="shared" si="7"/>
        <v>98</v>
      </c>
      <c r="C113" s="36">
        <f t="shared" si="8"/>
        <v>46784</v>
      </c>
      <c r="D113" s="37">
        <f t="shared" si="9"/>
        <v>0.03</v>
      </c>
      <c r="E113" s="38">
        <f t="shared" si="10"/>
        <v>1686.42</v>
      </c>
      <c r="F113" s="39"/>
      <c r="G113" s="40">
        <f t="shared" si="11"/>
        <v>811.89</v>
      </c>
      <c r="H113" s="40">
        <f t="shared" si="12"/>
        <v>874.53000000000009</v>
      </c>
      <c r="I113" s="40">
        <f t="shared" si="13"/>
        <v>323881.29000000021</v>
      </c>
      <c r="J113" s="41">
        <f>IF(B113="","",SUM(G$16:G113))</f>
        <v>89150.450000000012</v>
      </c>
      <c r="K113" s="41">
        <f>IF(B113="","",SUM(H$16:H113))</f>
        <v>76118.710000000021</v>
      </c>
      <c r="L113" s="11"/>
    </row>
    <row r="114" spans="2:12" x14ac:dyDescent="0.4">
      <c r="B114" s="35">
        <f t="shared" si="7"/>
        <v>99</v>
      </c>
      <c r="C114" s="36">
        <f t="shared" si="8"/>
        <v>46813</v>
      </c>
      <c r="D114" s="37">
        <f t="shared" si="9"/>
        <v>0.03</v>
      </c>
      <c r="E114" s="38">
        <f t="shared" si="10"/>
        <v>1686.42</v>
      </c>
      <c r="F114" s="39"/>
      <c r="G114" s="40">
        <f t="shared" si="11"/>
        <v>809.7</v>
      </c>
      <c r="H114" s="40">
        <f t="shared" si="12"/>
        <v>876.72</v>
      </c>
      <c r="I114" s="40">
        <f t="shared" si="13"/>
        <v>323004.57000000024</v>
      </c>
      <c r="J114" s="41">
        <f>IF(B114="","",SUM(G$16:G114))</f>
        <v>89960.150000000009</v>
      </c>
      <c r="K114" s="41">
        <f>IF(B114="","",SUM(H$16:H114))</f>
        <v>76995.430000000022</v>
      </c>
      <c r="L114" s="11"/>
    </row>
    <row r="115" spans="2:12" x14ac:dyDescent="0.4">
      <c r="B115" s="35">
        <f t="shared" si="7"/>
        <v>100</v>
      </c>
      <c r="C115" s="36">
        <f t="shared" si="8"/>
        <v>46844</v>
      </c>
      <c r="D115" s="37">
        <f t="shared" si="9"/>
        <v>0.03</v>
      </c>
      <c r="E115" s="38">
        <f t="shared" si="10"/>
        <v>1686.42</v>
      </c>
      <c r="F115" s="39"/>
      <c r="G115" s="40">
        <f t="shared" si="11"/>
        <v>807.51</v>
      </c>
      <c r="H115" s="40">
        <f t="shared" si="12"/>
        <v>878.91000000000008</v>
      </c>
      <c r="I115" s="40">
        <f t="shared" si="13"/>
        <v>322125.66000000027</v>
      </c>
      <c r="J115" s="41">
        <f>IF(B115="","",SUM(G$16:G115))</f>
        <v>90767.66</v>
      </c>
      <c r="K115" s="41">
        <f>IF(B115="","",SUM(H$16:H115))</f>
        <v>77874.340000000026</v>
      </c>
      <c r="L115" s="11"/>
    </row>
    <row r="116" spans="2:12" x14ac:dyDescent="0.4">
      <c r="B116" s="35">
        <f t="shared" si="7"/>
        <v>101</v>
      </c>
      <c r="C116" s="36">
        <f t="shared" si="8"/>
        <v>46874</v>
      </c>
      <c r="D116" s="37">
        <f t="shared" si="9"/>
        <v>0.03</v>
      </c>
      <c r="E116" s="38">
        <f t="shared" si="10"/>
        <v>1686.42</v>
      </c>
      <c r="F116" s="39"/>
      <c r="G116" s="40">
        <f t="shared" si="11"/>
        <v>805.31</v>
      </c>
      <c r="H116" s="40">
        <f t="shared" si="12"/>
        <v>881.11000000000013</v>
      </c>
      <c r="I116" s="40">
        <f t="shared" si="13"/>
        <v>321244.55000000028</v>
      </c>
      <c r="J116" s="41">
        <f>IF(B116="","",SUM(G$16:G116))</f>
        <v>91572.97</v>
      </c>
      <c r="K116" s="41">
        <f>IF(B116="","",SUM(H$16:H116))</f>
        <v>78755.450000000026</v>
      </c>
      <c r="L116" s="11"/>
    </row>
    <row r="117" spans="2:12" x14ac:dyDescent="0.4">
      <c r="B117" s="35">
        <f t="shared" si="7"/>
        <v>102</v>
      </c>
      <c r="C117" s="36">
        <f t="shared" si="8"/>
        <v>46905</v>
      </c>
      <c r="D117" s="37">
        <f t="shared" si="9"/>
        <v>0.03</v>
      </c>
      <c r="E117" s="38">
        <f t="shared" si="10"/>
        <v>1686.42</v>
      </c>
      <c r="F117" s="39"/>
      <c r="G117" s="40">
        <f t="shared" si="11"/>
        <v>803.11</v>
      </c>
      <c r="H117" s="40">
        <f t="shared" si="12"/>
        <v>883.31000000000006</v>
      </c>
      <c r="I117" s="40">
        <f t="shared" si="13"/>
        <v>320361.24000000028</v>
      </c>
      <c r="J117" s="41">
        <f>IF(B117="","",SUM(G$16:G117))</f>
        <v>92376.08</v>
      </c>
      <c r="K117" s="41">
        <f>IF(B117="","",SUM(H$16:H117))</f>
        <v>79638.760000000024</v>
      </c>
      <c r="L117" s="11"/>
    </row>
    <row r="118" spans="2:12" x14ac:dyDescent="0.4">
      <c r="B118" s="35">
        <f t="shared" si="7"/>
        <v>103</v>
      </c>
      <c r="C118" s="36">
        <f t="shared" si="8"/>
        <v>46935</v>
      </c>
      <c r="D118" s="37">
        <f t="shared" si="9"/>
        <v>0.03</v>
      </c>
      <c r="E118" s="38">
        <f t="shared" si="10"/>
        <v>1686.42</v>
      </c>
      <c r="F118" s="39"/>
      <c r="G118" s="40">
        <f t="shared" si="11"/>
        <v>800.9</v>
      </c>
      <c r="H118" s="40">
        <f t="shared" si="12"/>
        <v>885.5200000000001</v>
      </c>
      <c r="I118" s="40">
        <f t="shared" si="13"/>
        <v>319475.72000000026</v>
      </c>
      <c r="J118" s="41">
        <f>IF(B118="","",SUM(G$16:G118))</f>
        <v>93176.98</v>
      </c>
      <c r="K118" s="41">
        <f>IF(B118="","",SUM(H$16:H118))</f>
        <v>80524.280000000028</v>
      </c>
      <c r="L118" s="11"/>
    </row>
    <row r="119" spans="2:12" x14ac:dyDescent="0.4">
      <c r="B119" s="35">
        <f t="shared" si="7"/>
        <v>104</v>
      </c>
      <c r="C119" s="36">
        <f t="shared" si="8"/>
        <v>46966</v>
      </c>
      <c r="D119" s="37">
        <f t="shared" si="9"/>
        <v>0.03</v>
      </c>
      <c r="E119" s="38">
        <f t="shared" si="10"/>
        <v>1686.42</v>
      </c>
      <c r="F119" s="39"/>
      <c r="G119" s="40">
        <f t="shared" si="11"/>
        <v>798.69</v>
      </c>
      <c r="H119" s="40">
        <f t="shared" si="12"/>
        <v>887.73</v>
      </c>
      <c r="I119" s="40">
        <f t="shared" si="13"/>
        <v>318587.99000000028</v>
      </c>
      <c r="J119" s="41">
        <f>IF(B119="","",SUM(G$16:G119))</f>
        <v>93975.67</v>
      </c>
      <c r="K119" s="41">
        <f>IF(B119="","",SUM(H$16:H119))</f>
        <v>81412.010000000024</v>
      </c>
      <c r="L119" s="11"/>
    </row>
    <row r="120" spans="2:12" x14ac:dyDescent="0.4">
      <c r="B120" s="35">
        <f t="shared" si="7"/>
        <v>105</v>
      </c>
      <c r="C120" s="36">
        <f t="shared" si="8"/>
        <v>46997</v>
      </c>
      <c r="D120" s="37">
        <f t="shared" si="9"/>
        <v>0.03</v>
      </c>
      <c r="E120" s="38">
        <f t="shared" si="10"/>
        <v>1686.42</v>
      </c>
      <c r="F120" s="39"/>
      <c r="G120" s="40">
        <f t="shared" si="11"/>
        <v>796.47</v>
      </c>
      <c r="H120" s="40">
        <f t="shared" si="12"/>
        <v>889.95</v>
      </c>
      <c r="I120" s="40">
        <f t="shared" si="13"/>
        <v>317698.04000000027</v>
      </c>
      <c r="J120" s="41">
        <f>IF(B120="","",SUM(G$16:G120))</f>
        <v>94772.14</v>
      </c>
      <c r="K120" s="41">
        <f>IF(B120="","",SUM(H$16:H120))</f>
        <v>82301.960000000021</v>
      </c>
      <c r="L120" s="11"/>
    </row>
    <row r="121" spans="2:12" x14ac:dyDescent="0.4">
      <c r="B121" s="35">
        <f t="shared" si="7"/>
        <v>106</v>
      </c>
      <c r="C121" s="36">
        <f t="shared" si="8"/>
        <v>47027</v>
      </c>
      <c r="D121" s="37">
        <f t="shared" si="9"/>
        <v>0.03</v>
      </c>
      <c r="E121" s="38">
        <f t="shared" si="10"/>
        <v>1686.42</v>
      </c>
      <c r="F121" s="39"/>
      <c r="G121" s="40">
        <f t="shared" si="11"/>
        <v>794.25</v>
      </c>
      <c r="H121" s="40">
        <f t="shared" si="12"/>
        <v>892.17000000000007</v>
      </c>
      <c r="I121" s="40">
        <f t="shared" si="13"/>
        <v>316805.87000000029</v>
      </c>
      <c r="J121" s="41">
        <f>IF(B121="","",SUM(G$16:G121))</f>
        <v>95566.39</v>
      </c>
      <c r="K121" s="41">
        <f>IF(B121="","",SUM(H$16:H121))</f>
        <v>83194.130000000019</v>
      </c>
      <c r="L121" s="11"/>
    </row>
    <row r="122" spans="2:12" x14ac:dyDescent="0.4">
      <c r="B122" s="35">
        <f t="shared" si="7"/>
        <v>107</v>
      </c>
      <c r="C122" s="36">
        <f t="shared" si="8"/>
        <v>47058</v>
      </c>
      <c r="D122" s="37">
        <f t="shared" si="9"/>
        <v>0.03</v>
      </c>
      <c r="E122" s="38">
        <f t="shared" si="10"/>
        <v>1686.42</v>
      </c>
      <c r="F122" s="39"/>
      <c r="G122" s="40">
        <f t="shared" si="11"/>
        <v>792.01</v>
      </c>
      <c r="H122" s="40">
        <f t="shared" si="12"/>
        <v>894.41000000000008</v>
      </c>
      <c r="I122" s="40">
        <f t="shared" si="13"/>
        <v>315911.46000000031</v>
      </c>
      <c r="J122" s="41">
        <f>IF(B122="","",SUM(G$16:G122))</f>
        <v>96358.399999999994</v>
      </c>
      <c r="K122" s="41">
        <f>IF(B122="","",SUM(H$16:H122))</f>
        <v>84088.540000000023</v>
      </c>
      <c r="L122" s="11"/>
    </row>
    <row r="123" spans="2:12" x14ac:dyDescent="0.4">
      <c r="B123" s="35">
        <f t="shared" si="7"/>
        <v>108</v>
      </c>
      <c r="C123" s="36">
        <f t="shared" si="8"/>
        <v>47088</v>
      </c>
      <c r="D123" s="37">
        <f t="shared" si="9"/>
        <v>0.03</v>
      </c>
      <c r="E123" s="38">
        <f t="shared" si="10"/>
        <v>1686.42</v>
      </c>
      <c r="F123" s="39"/>
      <c r="G123" s="40">
        <f t="shared" si="11"/>
        <v>789.78</v>
      </c>
      <c r="H123" s="40">
        <f t="shared" si="12"/>
        <v>896.6400000000001</v>
      </c>
      <c r="I123" s="40">
        <f t="shared" si="13"/>
        <v>315014.8200000003</v>
      </c>
      <c r="J123" s="41">
        <f>IF(B123="","",SUM(G$16:G123))</f>
        <v>97148.18</v>
      </c>
      <c r="K123" s="41">
        <f>IF(B123="","",SUM(H$16:H123))</f>
        <v>84985.180000000022</v>
      </c>
      <c r="L123" s="11"/>
    </row>
    <row r="124" spans="2:12" x14ac:dyDescent="0.4">
      <c r="B124" s="35">
        <f t="shared" si="7"/>
        <v>109</v>
      </c>
      <c r="C124" s="36">
        <f t="shared" si="8"/>
        <v>47119</v>
      </c>
      <c r="D124" s="37">
        <f t="shared" si="9"/>
        <v>0.03</v>
      </c>
      <c r="E124" s="38">
        <f t="shared" si="10"/>
        <v>1686.42</v>
      </c>
      <c r="F124" s="39"/>
      <c r="G124" s="40">
        <f t="shared" si="11"/>
        <v>787.54</v>
      </c>
      <c r="H124" s="40">
        <f t="shared" si="12"/>
        <v>898.88000000000011</v>
      </c>
      <c r="I124" s="40">
        <f t="shared" si="13"/>
        <v>314115.94000000029</v>
      </c>
      <c r="J124" s="41">
        <f>IF(B124="","",SUM(G$16:G124))</f>
        <v>97935.719999999987</v>
      </c>
      <c r="K124" s="41">
        <f>IF(B124="","",SUM(H$16:H124))</f>
        <v>85884.060000000027</v>
      </c>
      <c r="L124" s="11"/>
    </row>
    <row r="125" spans="2:12" x14ac:dyDescent="0.4">
      <c r="B125" s="35">
        <f t="shared" si="7"/>
        <v>110</v>
      </c>
      <c r="C125" s="36">
        <f t="shared" si="8"/>
        <v>47150</v>
      </c>
      <c r="D125" s="37">
        <f t="shared" si="9"/>
        <v>0.03</v>
      </c>
      <c r="E125" s="38">
        <f t="shared" si="10"/>
        <v>1686.42</v>
      </c>
      <c r="F125" s="39"/>
      <c r="G125" s="40">
        <f t="shared" si="11"/>
        <v>785.29</v>
      </c>
      <c r="H125" s="40">
        <f t="shared" si="12"/>
        <v>901.13000000000011</v>
      </c>
      <c r="I125" s="40">
        <f t="shared" si="13"/>
        <v>313214.81000000029</v>
      </c>
      <c r="J125" s="41">
        <f>IF(B125="","",SUM(G$16:G125))</f>
        <v>98721.00999999998</v>
      </c>
      <c r="K125" s="41">
        <f>IF(B125="","",SUM(H$16:H125))</f>
        <v>86785.190000000031</v>
      </c>
      <c r="L125" s="11"/>
    </row>
    <row r="126" spans="2:12" x14ac:dyDescent="0.4">
      <c r="B126" s="35">
        <f t="shared" si="7"/>
        <v>111</v>
      </c>
      <c r="C126" s="36">
        <f t="shared" si="8"/>
        <v>47178</v>
      </c>
      <c r="D126" s="37">
        <f t="shared" si="9"/>
        <v>0.03</v>
      </c>
      <c r="E126" s="38">
        <f t="shared" si="10"/>
        <v>1686.42</v>
      </c>
      <c r="F126" s="39"/>
      <c r="G126" s="40">
        <f t="shared" si="11"/>
        <v>783.04</v>
      </c>
      <c r="H126" s="40">
        <f t="shared" si="12"/>
        <v>903.38000000000011</v>
      </c>
      <c r="I126" s="40">
        <f t="shared" si="13"/>
        <v>312311.43000000028</v>
      </c>
      <c r="J126" s="41">
        <f>IF(B126="","",SUM(G$16:G126))</f>
        <v>99504.049999999974</v>
      </c>
      <c r="K126" s="41">
        <f>IF(B126="","",SUM(H$16:H126))</f>
        <v>87688.570000000036</v>
      </c>
      <c r="L126" s="11"/>
    </row>
    <row r="127" spans="2:12" x14ac:dyDescent="0.4">
      <c r="B127" s="35">
        <f t="shared" si="7"/>
        <v>112</v>
      </c>
      <c r="C127" s="36">
        <f t="shared" si="8"/>
        <v>47209</v>
      </c>
      <c r="D127" s="37">
        <f t="shared" si="9"/>
        <v>0.03</v>
      </c>
      <c r="E127" s="38">
        <f t="shared" si="10"/>
        <v>1686.42</v>
      </c>
      <c r="F127" s="39"/>
      <c r="G127" s="40">
        <f t="shared" si="11"/>
        <v>780.78</v>
      </c>
      <c r="H127" s="40">
        <f t="shared" si="12"/>
        <v>905.6400000000001</v>
      </c>
      <c r="I127" s="40">
        <f t="shared" si="13"/>
        <v>311405.79000000027</v>
      </c>
      <c r="J127" s="41">
        <f>IF(B127="","",SUM(G$16:G127))</f>
        <v>100284.82999999997</v>
      </c>
      <c r="K127" s="41">
        <f>IF(B127="","",SUM(H$16:H127))</f>
        <v>88594.210000000036</v>
      </c>
      <c r="L127" s="11"/>
    </row>
    <row r="128" spans="2:12" x14ac:dyDescent="0.4">
      <c r="B128" s="35">
        <f t="shared" si="7"/>
        <v>113</v>
      </c>
      <c r="C128" s="36">
        <f t="shared" si="8"/>
        <v>47239</v>
      </c>
      <c r="D128" s="37">
        <f t="shared" si="9"/>
        <v>0.03</v>
      </c>
      <c r="E128" s="38">
        <f t="shared" si="10"/>
        <v>1686.42</v>
      </c>
      <c r="F128" s="39"/>
      <c r="G128" s="40">
        <f t="shared" si="11"/>
        <v>778.51</v>
      </c>
      <c r="H128" s="40">
        <f t="shared" si="12"/>
        <v>907.91000000000008</v>
      </c>
      <c r="I128" s="40">
        <f t="shared" si="13"/>
        <v>310497.8800000003</v>
      </c>
      <c r="J128" s="41">
        <f>IF(B128="","",SUM(G$16:G128))</f>
        <v>101063.33999999997</v>
      </c>
      <c r="K128" s="41">
        <f>IF(B128="","",SUM(H$16:H128))</f>
        <v>89502.120000000039</v>
      </c>
      <c r="L128" s="11"/>
    </row>
    <row r="129" spans="2:12" x14ac:dyDescent="0.4">
      <c r="B129" s="35">
        <f t="shared" si="7"/>
        <v>114</v>
      </c>
      <c r="C129" s="36">
        <f t="shared" si="8"/>
        <v>47270</v>
      </c>
      <c r="D129" s="37">
        <f t="shared" si="9"/>
        <v>0.03</v>
      </c>
      <c r="E129" s="38">
        <f t="shared" si="10"/>
        <v>1686.42</v>
      </c>
      <c r="F129" s="39"/>
      <c r="G129" s="40">
        <f t="shared" si="11"/>
        <v>776.24</v>
      </c>
      <c r="H129" s="40">
        <f t="shared" si="12"/>
        <v>910.18000000000006</v>
      </c>
      <c r="I129" s="40">
        <f t="shared" si="13"/>
        <v>309587.7000000003</v>
      </c>
      <c r="J129" s="41">
        <f>IF(B129="","",SUM(G$16:G129))</f>
        <v>101839.57999999997</v>
      </c>
      <c r="K129" s="41">
        <f>IF(B129="","",SUM(H$16:H129))</f>
        <v>90412.300000000032</v>
      </c>
      <c r="L129" s="11"/>
    </row>
    <row r="130" spans="2:12" x14ac:dyDescent="0.4">
      <c r="B130" s="35">
        <f t="shared" si="7"/>
        <v>115</v>
      </c>
      <c r="C130" s="36">
        <f t="shared" si="8"/>
        <v>47300</v>
      </c>
      <c r="D130" s="37">
        <f t="shared" si="9"/>
        <v>0.03</v>
      </c>
      <c r="E130" s="38">
        <f t="shared" si="10"/>
        <v>1686.42</v>
      </c>
      <c r="F130" s="39"/>
      <c r="G130" s="40">
        <f t="shared" si="11"/>
        <v>773.97</v>
      </c>
      <c r="H130" s="40">
        <f t="shared" si="12"/>
        <v>912.45</v>
      </c>
      <c r="I130" s="40">
        <f t="shared" si="13"/>
        <v>308675.25000000029</v>
      </c>
      <c r="J130" s="41">
        <f>IF(B130="","",SUM(G$16:G130))</f>
        <v>102613.54999999997</v>
      </c>
      <c r="K130" s="41">
        <f>IF(B130="","",SUM(H$16:H130))</f>
        <v>91324.750000000029</v>
      </c>
      <c r="L130" s="11"/>
    </row>
    <row r="131" spans="2:12" x14ac:dyDescent="0.4">
      <c r="B131" s="35">
        <f t="shared" si="7"/>
        <v>116</v>
      </c>
      <c r="C131" s="36">
        <f t="shared" si="8"/>
        <v>47331</v>
      </c>
      <c r="D131" s="37">
        <f t="shared" si="9"/>
        <v>0.03</v>
      </c>
      <c r="E131" s="38">
        <f t="shared" si="10"/>
        <v>1686.42</v>
      </c>
      <c r="F131" s="39"/>
      <c r="G131" s="40">
        <f t="shared" si="11"/>
        <v>771.69</v>
      </c>
      <c r="H131" s="40">
        <f t="shared" si="12"/>
        <v>914.73</v>
      </c>
      <c r="I131" s="40">
        <f t="shared" si="13"/>
        <v>307760.52000000031</v>
      </c>
      <c r="J131" s="41">
        <f>IF(B131="","",SUM(G$16:G131))</f>
        <v>103385.23999999998</v>
      </c>
      <c r="K131" s="41">
        <f>IF(B131="","",SUM(H$16:H131))</f>
        <v>92239.480000000025</v>
      </c>
      <c r="L131" s="11"/>
    </row>
    <row r="132" spans="2:12" x14ac:dyDescent="0.4">
      <c r="B132" s="35">
        <f t="shared" si="7"/>
        <v>117</v>
      </c>
      <c r="C132" s="36">
        <f t="shared" si="8"/>
        <v>47362</v>
      </c>
      <c r="D132" s="37">
        <f t="shared" si="9"/>
        <v>0.03</v>
      </c>
      <c r="E132" s="38">
        <f t="shared" si="10"/>
        <v>1686.42</v>
      </c>
      <c r="F132" s="39"/>
      <c r="G132" s="40">
        <f t="shared" si="11"/>
        <v>769.4</v>
      </c>
      <c r="H132" s="40">
        <f t="shared" si="12"/>
        <v>917.0200000000001</v>
      </c>
      <c r="I132" s="40">
        <f t="shared" si="13"/>
        <v>306843.50000000029</v>
      </c>
      <c r="J132" s="41">
        <f>IF(B132="","",SUM(G$16:G132))</f>
        <v>104154.63999999997</v>
      </c>
      <c r="K132" s="41">
        <f>IF(B132="","",SUM(H$16:H132))</f>
        <v>93156.500000000029</v>
      </c>
      <c r="L132" s="11"/>
    </row>
    <row r="133" spans="2:12" x14ac:dyDescent="0.4">
      <c r="B133" s="35">
        <f t="shared" si="7"/>
        <v>118</v>
      </c>
      <c r="C133" s="36">
        <f t="shared" si="8"/>
        <v>47392</v>
      </c>
      <c r="D133" s="37">
        <f t="shared" si="9"/>
        <v>0.03</v>
      </c>
      <c r="E133" s="38">
        <f t="shared" si="10"/>
        <v>1686.42</v>
      </c>
      <c r="F133" s="39"/>
      <c r="G133" s="40">
        <f t="shared" si="11"/>
        <v>767.11</v>
      </c>
      <c r="H133" s="40">
        <f t="shared" si="12"/>
        <v>919.31000000000006</v>
      </c>
      <c r="I133" s="40">
        <f t="shared" si="13"/>
        <v>305924.19000000029</v>
      </c>
      <c r="J133" s="41">
        <f>IF(B133="","",SUM(G$16:G133))</f>
        <v>104921.74999999997</v>
      </c>
      <c r="K133" s="41">
        <f>IF(B133="","",SUM(H$16:H133))</f>
        <v>94075.810000000027</v>
      </c>
      <c r="L133" s="11"/>
    </row>
    <row r="134" spans="2:12" x14ac:dyDescent="0.4">
      <c r="B134" s="35">
        <f t="shared" si="7"/>
        <v>119</v>
      </c>
      <c r="C134" s="36">
        <f t="shared" si="8"/>
        <v>47423</v>
      </c>
      <c r="D134" s="37">
        <f t="shared" si="9"/>
        <v>0.03</v>
      </c>
      <c r="E134" s="38">
        <f t="shared" si="10"/>
        <v>1686.42</v>
      </c>
      <c r="F134" s="39"/>
      <c r="G134" s="40">
        <f t="shared" si="11"/>
        <v>764.81</v>
      </c>
      <c r="H134" s="40">
        <f t="shared" si="12"/>
        <v>921.61000000000013</v>
      </c>
      <c r="I134" s="40">
        <f t="shared" si="13"/>
        <v>305002.58000000031</v>
      </c>
      <c r="J134" s="41">
        <f>IF(B134="","",SUM(G$16:G134))</f>
        <v>105686.55999999997</v>
      </c>
      <c r="K134" s="41">
        <f>IF(B134="","",SUM(H$16:H134))</f>
        <v>94997.420000000027</v>
      </c>
      <c r="L134" s="11"/>
    </row>
    <row r="135" spans="2:12" x14ac:dyDescent="0.4">
      <c r="B135" s="35">
        <f t="shared" si="7"/>
        <v>120</v>
      </c>
      <c r="C135" s="36">
        <f t="shared" si="8"/>
        <v>47453</v>
      </c>
      <c r="D135" s="37">
        <f t="shared" si="9"/>
        <v>0.03</v>
      </c>
      <c r="E135" s="38">
        <f t="shared" si="10"/>
        <v>1686.42</v>
      </c>
      <c r="F135" s="39"/>
      <c r="G135" s="40">
        <f t="shared" si="11"/>
        <v>762.51</v>
      </c>
      <c r="H135" s="40">
        <f t="shared" si="12"/>
        <v>923.91000000000008</v>
      </c>
      <c r="I135" s="40">
        <f t="shared" si="13"/>
        <v>304078.67000000033</v>
      </c>
      <c r="J135" s="41">
        <f>IF(B135="","",SUM(G$16:G135))</f>
        <v>106449.06999999996</v>
      </c>
      <c r="K135" s="41">
        <f>IF(B135="","",SUM(H$16:H135))</f>
        <v>95921.330000000031</v>
      </c>
      <c r="L135" s="11"/>
    </row>
    <row r="136" spans="2:12" x14ac:dyDescent="0.4">
      <c r="B136" s="35">
        <f t="shared" si="7"/>
        <v>121</v>
      </c>
      <c r="C136" s="36">
        <f t="shared" si="8"/>
        <v>47484</v>
      </c>
      <c r="D136" s="37">
        <f t="shared" si="9"/>
        <v>0.03</v>
      </c>
      <c r="E136" s="38">
        <f t="shared" si="10"/>
        <v>1686.42</v>
      </c>
      <c r="F136" s="39"/>
      <c r="G136" s="40">
        <f t="shared" si="11"/>
        <v>760.2</v>
      </c>
      <c r="H136" s="40">
        <f t="shared" si="12"/>
        <v>926.22</v>
      </c>
      <c r="I136" s="40">
        <f t="shared" si="13"/>
        <v>303152.45000000036</v>
      </c>
      <c r="J136" s="41">
        <f>IF(B136="","",SUM(G$16:G136))</f>
        <v>107209.26999999996</v>
      </c>
      <c r="K136" s="41">
        <f>IF(B136="","",SUM(H$16:H136))</f>
        <v>96847.550000000032</v>
      </c>
      <c r="L136" s="11"/>
    </row>
    <row r="137" spans="2:12" x14ac:dyDescent="0.4">
      <c r="B137" s="35">
        <f t="shared" si="7"/>
        <v>122</v>
      </c>
      <c r="C137" s="36">
        <f t="shared" si="8"/>
        <v>47515</v>
      </c>
      <c r="D137" s="37">
        <f t="shared" si="9"/>
        <v>0.03</v>
      </c>
      <c r="E137" s="38">
        <f t="shared" si="10"/>
        <v>1686.42</v>
      </c>
      <c r="F137" s="39"/>
      <c r="G137" s="40">
        <f t="shared" si="11"/>
        <v>757.88</v>
      </c>
      <c r="H137" s="40">
        <f t="shared" si="12"/>
        <v>928.54000000000008</v>
      </c>
      <c r="I137" s="40">
        <f t="shared" si="13"/>
        <v>302223.91000000038</v>
      </c>
      <c r="J137" s="41">
        <f>IF(B137="","",SUM(G$16:G137))</f>
        <v>107967.14999999997</v>
      </c>
      <c r="K137" s="41">
        <f>IF(B137="","",SUM(H$16:H137))</f>
        <v>97776.090000000026</v>
      </c>
      <c r="L137" s="11"/>
    </row>
    <row r="138" spans="2:12" x14ac:dyDescent="0.4">
      <c r="B138" s="35">
        <f t="shared" si="7"/>
        <v>123</v>
      </c>
      <c r="C138" s="36">
        <f t="shared" si="8"/>
        <v>47543</v>
      </c>
      <c r="D138" s="37">
        <f t="shared" si="9"/>
        <v>0.03</v>
      </c>
      <c r="E138" s="38">
        <f t="shared" si="10"/>
        <v>1686.42</v>
      </c>
      <c r="F138" s="39"/>
      <c r="G138" s="40">
        <f t="shared" si="11"/>
        <v>755.56</v>
      </c>
      <c r="H138" s="40">
        <f t="shared" si="12"/>
        <v>930.86000000000013</v>
      </c>
      <c r="I138" s="40">
        <f t="shared" si="13"/>
        <v>301293.0500000004</v>
      </c>
      <c r="J138" s="41">
        <f>IF(B138="","",SUM(G$16:G138))</f>
        <v>108722.70999999996</v>
      </c>
      <c r="K138" s="41">
        <f>IF(B138="","",SUM(H$16:H138))</f>
        <v>98706.950000000026</v>
      </c>
      <c r="L138" s="11"/>
    </row>
    <row r="139" spans="2:12" x14ac:dyDescent="0.4">
      <c r="B139" s="35">
        <f t="shared" si="7"/>
        <v>124</v>
      </c>
      <c r="C139" s="36">
        <f t="shared" si="8"/>
        <v>47574</v>
      </c>
      <c r="D139" s="37">
        <f t="shared" si="9"/>
        <v>0.03</v>
      </c>
      <c r="E139" s="38">
        <f t="shared" si="10"/>
        <v>1686.42</v>
      </c>
      <c r="F139" s="39"/>
      <c r="G139" s="40">
        <f t="shared" si="11"/>
        <v>753.23</v>
      </c>
      <c r="H139" s="40">
        <f t="shared" si="12"/>
        <v>933.19</v>
      </c>
      <c r="I139" s="40">
        <f t="shared" si="13"/>
        <v>300359.86000000039</v>
      </c>
      <c r="J139" s="41">
        <f>IF(B139="","",SUM(G$16:G139))</f>
        <v>109475.93999999996</v>
      </c>
      <c r="K139" s="41">
        <f>IF(B139="","",SUM(H$16:H139))</f>
        <v>99640.140000000029</v>
      </c>
      <c r="L139" s="11"/>
    </row>
    <row r="140" spans="2:12" x14ac:dyDescent="0.4">
      <c r="B140" s="35">
        <f t="shared" si="7"/>
        <v>125</v>
      </c>
      <c r="C140" s="36">
        <f t="shared" si="8"/>
        <v>47604</v>
      </c>
      <c r="D140" s="37">
        <f t="shared" si="9"/>
        <v>0.03</v>
      </c>
      <c r="E140" s="38">
        <f t="shared" si="10"/>
        <v>1686.42</v>
      </c>
      <c r="F140" s="39"/>
      <c r="G140" s="40">
        <f t="shared" si="11"/>
        <v>750.9</v>
      </c>
      <c r="H140" s="40">
        <f t="shared" si="12"/>
        <v>935.5200000000001</v>
      </c>
      <c r="I140" s="40">
        <f t="shared" si="13"/>
        <v>299424.34000000037</v>
      </c>
      <c r="J140" s="41">
        <f>IF(B140="","",SUM(G$16:G140))</f>
        <v>110226.83999999995</v>
      </c>
      <c r="K140" s="41">
        <f>IF(B140="","",SUM(H$16:H140))</f>
        <v>100575.66000000003</v>
      </c>
      <c r="L140" s="11"/>
    </row>
    <row r="141" spans="2:12" x14ac:dyDescent="0.4">
      <c r="B141" s="35">
        <f t="shared" si="7"/>
        <v>126</v>
      </c>
      <c r="C141" s="36">
        <f t="shared" si="8"/>
        <v>47635</v>
      </c>
      <c r="D141" s="37">
        <f t="shared" si="9"/>
        <v>0.03</v>
      </c>
      <c r="E141" s="38">
        <f t="shared" si="10"/>
        <v>1686.42</v>
      </c>
      <c r="F141" s="39"/>
      <c r="G141" s="40">
        <f t="shared" si="11"/>
        <v>748.56</v>
      </c>
      <c r="H141" s="40">
        <f t="shared" si="12"/>
        <v>937.86000000000013</v>
      </c>
      <c r="I141" s="40">
        <f t="shared" si="13"/>
        <v>298486.48000000039</v>
      </c>
      <c r="J141" s="41">
        <f>IF(B141="","",SUM(G$16:G141))</f>
        <v>110975.39999999995</v>
      </c>
      <c r="K141" s="41">
        <f>IF(B141="","",SUM(H$16:H141))</f>
        <v>101513.52000000003</v>
      </c>
      <c r="L141" s="11"/>
    </row>
    <row r="142" spans="2:12" x14ac:dyDescent="0.4">
      <c r="B142" s="35">
        <f t="shared" si="7"/>
        <v>127</v>
      </c>
      <c r="C142" s="36">
        <f t="shared" si="8"/>
        <v>47665</v>
      </c>
      <c r="D142" s="37">
        <f t="shared" si="9"/>
        <v>0.03</v>
      </c>
      <c r="E142" s="38">
        <f t="shared" si="10"/>
        <v>1686.42</v>
      </c>
      <c r="F142" s="39"/>
      <c r="G142" s="40">
        <f t="shared" si="11"/>
        <v>746.22</v>
      </c>
      <c r="H142" s="40">
        <f t="shared" si="12"/>
        <v>940.2</v>
      </c>
      <c r="I142" s="40">
        <f t="shared" si="13"/>
        <v>297546.28000000038</v>
      </c>
      <c r="J142" s="41">
        <f>IF(B142="","",SUM(G$16:G142))</f>
        <v>111721.61999999995</v>
      </c>
      <c r="K142" s="41">
        <f>IF(B142="","",SUM(H$16:H142))</f>
        <v>102453.72000000003</v>
      </c>
      <c r="L142" s="11"/>
    </row>
    <row r="143" spans="2:12" x14ac:dyDescent="0.4">
      <c r="B143" s="35">
        <f t="shared" si="7"/>
        <v>128</v>
      </c>
      <c r="C143" s="36">
        <f t="shared" si="8"/>
        <v>47696</v>
      </c>
      <c r="D143" s="37">
        <f t="shared" si="9"/>
        <v>0.03</v>
      </c>
      <c r="E143" s="38">
        <f t="shared" si="10"/>
        <v>1686.42</v>
      </c>
      <c r="F143" s="39"/>
      <c r="G143" s="40">
        <f t="shared" si="11"/>
        <v>743.87</v>
      </c>
      <c r="H143" s="40">
        <f t="shared" si="12"/>
        <v>942.55000000000007</v>
      </c>
      <c r="I143" s="40">
        <f t="shared" si="13"/>
        <v>296603.73000000039</v>
      </c>
      <c r="J143" s="41">
        <f>IF(B143="","",SUM(G$16:G143))</f>
        <v>112465.48999999995</v>
      </c>
      <c r="K143" s="41">
        <f>IF(B143="","",SUM(H$16:H143))</f>
        <v>103396.27000000003</v>
      </c>
      <c r="L143" s="11"/>
    </row>
    <row r="144" spans="2:12" x14ac:dyDescent="0.4">
      <c r="B144" s="35">
        <f t="shared" ref="B144:B207" si="14">IF(B143&gt;=nper,"",B143+1)</f>
        <v>129</v>
      </c>
      <c r="C144" s="36">
        <f t="shared" ref="C144:C207" si="15">IF(B144="","",DATE(YEAR(fpdate),MONTH(fpdate)+(B144-1),DAY(fpdate)))</f>
        <v>47727</v>
      </c>
      <c r="D144" s="37">
        <f t="shared" ref="D144:D207" si="16">IF(ISNUMBER(C144),INDEX($H$4:$H$11,MATCH(C144,$I$4:$I$11,1)),"")</f>
        <v>0.03</v>
      </c>
      <c r="E144" s="38">
        <f t="shared" ref="E144:E207" si="17">IF(B144="","",MIN(ROUND(IF(B144=1,$E$10,IF(D144=D143,E143,-PMT(D144/12,nper-B144+1,I143))),2),I143+ROUND(D144/12*I143,2)))</f>
        <v>1686.42</v>
      </c>
      <c r="F144" s="39"/>
      <c r="G144" s="40">
        <f t="shared" ref="G144:G207" si="18">IF(B144="","",ROUND(D144/12*I143,2))</f>
        <v>741.51</v>
      </c>
      <c r="H144" s="40">
        <f t="shared" ref="H144:H207" si="19">IF(B144="","",E144-G144+F144)</f>
        <v>944.91000000000008</v>
      </c>
      <c r="I144" s="40">
        <f t="shared" ref="I144:I207" si="20">IF(B144="","",I143-H144)</f>
        <v>295658.82000000041</v>
      </c>
      <c r="J144" s="41">
        <f>IF(B144="","",SUM(G$16:G144))</f>
        <v>113206.99999999994</v>
      </c>
      <c r="K144" s="41">
        <f>IF(B144="","",SUM(H$16:H144))</f>
        <v>104341.18000000004</v>
      </c>
      <c r="L144" s="11"/>
    </row>
    <row r="145" spans="2:12" x14ac:dyDescent="0.4">
      <c r="B145" s="35">
        <f t="shared" si="14"/>
        <v>130</v>
      </c>
      <c r="C145" s="36">
        <f t="shared" si="15"/>
        <v>47757</v>
      </c>
      <c r="D145" s="37">
        <f t="shared" si="16"/>
        <v>0.03</v>
      </c>
      <c r="E145" s="38">
        <f t="shared" si="17"/>
        <v>1686.42</v>
      </c>
      <c r="F145" s="39"/>
      <c r="G145" s="40">
        <f t="shared" si="18"/>
        <v>739.15</v>
      </c>
      <c r="H145" s="40">
        <f t="shared" si="19"/>
        <v>947.2700000000001</v>
      </c>
      <c r="I145" s="40">
        <f t="shared" si="20"/>
        <v>294711.5500000004</v>
      </c>
      <c r="J145" s="41">
        <f>IF(B145="","",SUM(G$16:G145))</f>
        <v>113946.14999999994</v>
      </c>
      <c r="K145" s="41">
        <f>IF(B145="","",SUM(H$16:H145))</f>
        <v>105288.45000000004</v>
      </c>
      <c r="L145" s="11"/>
    </row>
    <row r="146" spans="2:12" x14ac:dyDescent="0.4">
      <c r="B146" s="35">
        <f t="shared" si="14"/>
        <v>131</v>
      </c>
      <c r="C146" s="36">
        <f t="shared" si="15"/>
        <v>47788</v>
      </c>
      <c r="D146" s="37">
        <f t="shared" si="16"/>
        <v>0.03</v>
      </c>
      <c r="E146" s="38">
        <f t="shared" si="17"/>
        <v>1686.42</v>
      </c>
      <c r="F146" s="39"/>
      <c r="G146" s="40">
        <f t="shared" si="18"/>
        <v>736.78</v>
      </c>
      <c r="H146" s="40">
        <f t="shared" si="19"/>
        <v>949.6400000000001</v>
      </c>
      <c r="I146" s="40">
        <f t="shared" si="20"/>
        <v>293761.91000000038</v>
      </c>
      <c r="J146" s="41">
        <f>IF(B146="","",SUM(G$16:G146))</f>
        <v>114682.92999999993</v>
      </c>
      <c r="K146" s="41">
        <f>IF(B146="","",SUM(H$16:H146))</f>
        <v>106238.09000000004</v>
      </c>
      <c r="L146" s="11"/>
    </row>
    <row r="147" spans="2:12" x14ac:dyDescent="0.4">
      <c r="B147" s="35">
        <f t="shared" si="14"/>
        <v>132</v>
      </c>
      <c r="C147" s="36">
        <f t="shared" si="15"/>
        <v>47818</v>
      </c>
      <c r="D147" s="37">
        <f t="shared" si="16"/>
        <v>0.03</v>
      </c>
      <c r="E147" s="38">
        <f t="shared" si="17"/>
        <v>1686.42</v>
      </c>
      <c r="F147" s="39"/>
      <c r="G147" s="40">
        <f t="shared" si="18"/>
        <v>734.4</v>
      </c>
      <c r="H147" s="40">
        <f t="shared" si="19"/>
        <v>952.0200000000001</v>
      </c>
      <c r="I147" s="40">
        <f t="shared" si="20"/>
        <v>292809.89000000036</v>
      </c>
      <c r="J147" s="41">
        <f>IF(B147="","",SUM(G$16:G147))</f>
        <v>115417.32999999993</v>
      </c>
      <c r="K147" s="41">
        <f>IF(B147="","",SUM(H$16:H147))</f>
        <v>107190.11000000004</v>
      </c>
      <c r="L147" s="11"/>
    </row>
    <row r="148" spans="2:12" x14ac:dyDescent="0.4">
      <c r="B148" s="35">
        <f t="shared" si="14"/>
        <v>133</v>
      </c>
      <c r="C148" s="36">
        <f t="shared" si="15"/>
        <v>47849</v>
      </c>
      <c r="D148" s="37">
        <f t="shared" si="16"/>
        <v>0.03</v>
      </c>
      <c r="E148" s="38">
        <f t="shared" si="17"/>
        <v>1686.42</v>
      </c>
      <c r="F148" s="39"/>
      <c r="G148" s="40">
        <f t="shared" si="18"/>
        <v>732.02</v>
      </c>
      <c r="H148" s="40">
        <f t="shared" si="19"/>
        <v>954.40000000000009</v>
      </c>
      <c r="I148" s="40">
        <f t="shared" si="20"/>
        <v>291855.49000000034</v>
      </c>
      <c r="J148" s="41">
        <f>IF(B148="","",SUM(G$16:G148))</f>
        <v>116149.34999999993</v>
      </c>
      <c r="K148" s="41">
        <f>IF(B148="","",SUM(H$16:H148))</f>
        <v>108144.51000000004</v>
      </c>
      <c r="L148" s="11"/>
    </row>
    <row r="149" spans="2:12" x14ac:dyDescent="0.4">
      <c r="B149" s="35">
        <f t="shared" si="14"/>
        <v>134</v>
      </c>
      <c r="C149" s="36">
        <f t="shared" si="15"/>
        <v>47880</v>
      </c>
      <c r="D149" s="37">
        <f t="shared" si="16"/>
        <v>0.03</v>
      </c>
      <c r="E149" s="38">
        <f t="shared" si="17"/>
        <v>1686.42</v>
      </c>
      <c r="F149" s="39"/>
      <c r="G149" s="40">
        <f t="shared" si="18"/>
        <v>729.64</v>
      </c>
      <c r="H149" s="40">
        <f t="shared" si="19"/>
        <v>956.78000000000009</v>
      </c>
      <c r="I149" s="40">
        <f t="shared" si="20"/>
        <v>290898.71000000031</v>
      </c>
      <c r="J149" s="41">
        <f>IF(B149="","",SUM(G$16:G149))</f>
        <v>116878.98999999993</v>
      </c>
      <c r="K149" s="41">
        <f>IF(B149="","",SUM(H$16:H149))</f>
        <v>109101.29000000004</v>
      </c>
      <c r="L149" s="11"/>
    </row>
    <row r="150" spans="2:12" x14ac:dyDescent="0.4">
      <c r="B150" s="35">
        <f t="shared" si="14"/>
        <v>135</v>
      </c>
      <c r="C150" s="36">
        <f t="shared" si="15"/>
        <v>47908</v>
      </c>
      <c r="D150" s="37">
        <f t="shared" si="16"/>
        <v>0.03</v>
      </c>
      <c r="E150" s="38">
        <f t="shared" si="17"/>
        <v>1686.42</v>
      </c>
      <c r="F150" s="39"/>
      <c r="G150" s="40">
        <f t="shared" si="18"/>
        <v>727.25</v>
      </c>
      <c r="H150" s="40">
        <f t="shared" si="19"/>
        <v>959.17000000000007</v>
      </c>
      <c r="I150" s="40">
        <f t="shared" si="20"/>
        <v>289939.54000000033</v>
      </c>
      <c r="J150" s="41">
        <f>IF(B150="","",SUM(G$16:G150))</f>
        <v>117606.23999999993</v>
      </c>
      <c r="K150" s="41">
        <f>IF(B150="","",SUM(H$16:H150))</f>
        <v>110060.46000000004</v>
      </c>
      <c r="L150" s="11"/>
    </row>
    <row r="151" spans="2:12" x14ac:dyDescent="0.4">
      <c r="B151" s="35">
        <f t="shared" si="14"/>
        <v>136</v>
      </c>
      <c r="C151" s="36">
        <f t="shared" si="15"/>
        <v>47939</v>
      </c>
      <c r="D151" s="37">
        <f t="shared" si="16"/>
        <v>0.03</v>
      </c>
      <c r="E151" s="38">
        <f t="shared" si="17"/>
        <v>1686.42</v>
      </c>
      <c r="F151" s="39"/>
      <c r="G151" s="40">
        <f t="shared" si="18"/>
        <v>724.85</v>
      </c>
      <c r="H151" s="40">
        <f t="shared" si="19"/>
        <v>961.57</v>
      </c>
      <c r="I151" s="40">
        <f t="shared" si="20"/>
        <v>288977.97000000032</v>
      </c>
      <c r="J151" s="41">
        <f>IF(B151="","",SUM(G$16:G151))</f>
        <v>118331.08999999994</v>
      </c>
      <c r="K151" s="41">
        <f>IF(B151="","",SUM(H$16:H151))</f>
        <v>111022.03000000004</v>
      </c>
      <c r="L151" s="11"/>
    </row>
    <row r="152" spans="2:12" x14ac:dyDescent="0.4">
      <c r="B152" s="35">
        <f t="shared" si="14"/>
        <v>137</v>
      </c>
      <c r="C152" s="36">
        <f t="shared" si="15"/>
        <v>47969</v>
      </c>
      <c r="D152" s="37">
        <f t="shared" si="16"/>
        <v>0.03</v>
      </c>
      <c r="E152" s="38">
        <f t="shared" si="17"/>
        <v>1686.42</v>
      </c>
      <c r="F152" s="39"/>
      <c r="G152" s="40">
        <f t="shared" si="18"/>
        <v>722.44</v>
      </c>
      <c r="H152" s="40">
        <f t="shared" si="19"/>
        <v>963.98</v>
      </c>
      <c r="I152" s="40">
        <f t="shared" si="20"/>
        <v>288013.99000000034</v>
      </c>
      <c r="J152" s="41">
        <f>IF(B152="","",SUM(G$16:G152))</f>
        <v>119053.52999999994</v>
      </c>
      <c r="K152" s="41">
        <f>IF(B152="","",SUM(H$16:H152))</f>
        <v>111986.01000000004</v>
      </c>
      <c r="L152" s="11"/>
    </row>
    <row r="153" spans="2:12" x14ac:dyDescent="0.4">
      <c r="B153" s="35">
        <f t="shared" si="14"/>
        <v>138</v>
      </c>
      <c r="C153" s="36">
        <f t="shared" si="15"/>
        <v>48000</v>
      </c>
      <c r="D153" s="37">
        <f t="shared" si="16"/>
        <v>0.03</v>
      </c>
      <c r="E153" s="38">
        <f t="shared" si="17"/>
        <v>1686.42</v>
      </c>
      <c r="F153" s="39"/>
      <c r="G153" s="40">
        <f t="shared" si="18"/>
        <v>720.03</v>
      </c>
      <c r="H153" s="40">
        <f t="shared" si="19"/>
        <v>966.3900000000001</v>
      </c>
      <c r="I153" s="40">
        <f t="shared" si="20"/>
        <v>287047.60000000033</v>
      </c>
      <c r="J153" s="41">
        <f>IF(B153="","",SUM(G$16:G153))</f>
        <v>119773.55999999994</v>
      </c>
      <c r="K153" s="41">
        <f>IF(B153="","",SUM(H$16:H153))</f>
        <v>112952.40000000004</v>
      </c>
      <c r="L153" s="11"/>
    </row>
    <row r="154" spans="2:12" x14ac:dyDescent="0.4">
      <c r="B154" s="35">
        <f t="shared" si="14"/>
        <v>139</v>
      </c>
      <c r="C154" s="36">
        <f t="shared" si="15"/>
        <v>48030</v>
      </c>
      <c r="D154" s="37">
        <f t="shared" si="16"/>
        <v>0.03</v>
      </c>
      <c r="E154" s="38">
        <f t="shared" si="17"/>
        <v>1686.42</v>
      </c>
      <c r="F154" s="39"/>
      <c r="G154" s="40">
        <f t="shared" si="18"/>
        <v>717.62</v>
      </c>
      <c r="H154" s="40">
        <f t="shared" si="19"/>
        <v>968.80000000000007</v>
      </c>
      <c r="I154" s="40">
        <f t="shared" si="20"/>
        <v>286078.80000000034</v>
      </c>
      <c r="J154" s="41">
        <f>IF(B154="","",SUM(G$16:G154))</f>
        <v>120491.17999999993</v>
      </c>
      <c r="K154" s="41">
        <f>IF(B154="","",SUM(H$16:H154))</f>
        <v>113921.20000000004</v>
      </c>
      <c r="L154" s="11"/>
    </row>
    <row r="155" spans="2:12" x14ac:dyDescent="0.4">
      <c r="B155" s="35">
        <f t="shared" si="14"/>
        <v>140</v>
      </c>
      <c r="C155" s="36">
        <f t="shared" si="15"/>
        <v>48061</v>
      </c>
      <c r="D155" s="37">
        <f t="shared" si="16"/>
        <v>0.03</v>
      </c>
      <c r="E155" s="38">
        <f t="shared" si="17"/>
        <v>1686.42</v>
      </c>
      <c r="F155" s="39"/>
      <c r="G155" s="40">
        <f t="shared" si="18"/>
        <v>715.2</v>
      </c>
      <c r="H155" s="40">
        <f t="shared" si="19"/>
        <v>971.22</v>
      </c>
      <c r="I155" s="40">
        <f t="shared" si="20"/>
        <v>285107.58000000037</v>
      </c>
      <c r="J155" s="41">
        <f>IF(B155="","",SUM(G$16:G155))</f>
        <v>121206.37999999993</v>
      </c>
      <c r="K155" s="41">
        <f>IF(B155="","",SUM(H$16:H155))</f>
        <v>114892.42000000004</v>
      </c>
      <c r="L155" s="11"/>
    </row>
    <row r="156" spans="2:12" x14ac:dyDescent="0.4">
      <c r="B156" s="35">
        <f t="shared" si="14"/>
        <v>141</v>
      </c>
      <c r="C156" s="36">
        <f t="shared" si="15"/>
        <v>48092</v>
      </c>
      <c r="D156" s="37">
        <f t="shared" si="16"/>
        <v>0.03</v>
      </c>
      <c r="E156" s="38">
        <f t="shared" si="17"/>
        <v>1686.42</v>
      </c>
      <c r="F156" s="39"/>
      <c r="G156" s="40">
        <f t="shared" si="18"/>
        <v>712.77</v>
      </c>
      <c r="H156" s="40">
        <f t="shared" si="19"/>
        <v>973.65000000000009</v>
      </c>
      <c r="I156" s="40">
        <f t="shared" si="20"/>
        <v>284133.93000000034</v>
      </c>
      <c r="J156" s="41">
        <f>IF(B156="","",SUM(G$16:G156))</f>
        <v>121919.14999999994</v>
      </c>
      <c r="K156" s="41">
        <f>IF(B156="","",SUM(H$16:H156))</f>
        <v>115866.07000000004</v>
      </c>
      <c r="L156" s="11"/>
    </row>
    <row r="157" spans="2:12" x14ac:dyDescent="0.4">
      <c r="B157" s="35">
        <f t="shared" si="14"/>
        <v>142</v>
      </c>
      <c r="C157" s="36">
        <f t="shared" si="15"/>
        <v>48122</v>
      </c>
      <c r="D157" s="37">
        <f t="shared" si="16"/>
        <v>0.03</v>
      </c>
      <c r="E157" s="38">
        <f t="shared" si="17"/>
        <v>1686.42</v>
      </c>
      <c r="F157" s="39"/>
      <c r="G157" s="40">
        <f t="shared" si="18"/>
        <v>710.33</v>
      </c>
      <c r="H157" s="40">
        <f t="shared" si="19"/>
        <v>976.09</v>
      </c>
      <c r="I157" s="40">
        <f t="shared" si="20"/>
        <v>283157.84000000032</v>
      </c>
      <c r="J157" s="41">
        <f>IF(B157="","",SUM(G$16:G157))</f>
        <v>122629.47999999994</v>
      </c>
      <c r="K157" s="41">
        <f>IF(B157="","",SUM(H$16:H157))</f>
        <v>116842.16000000003</v>
      </c>
      <c r="L157" s="11"/>
    </row>
    <row r="158" spans="2:12" x14ac:dyDescent="0.4">
      <c r="B158" s="35">
        <f t="shared" si="14"/>
        <v>143</v>
      </c>
      <c r="C158" s="36">
        <f t="shared" si="15"/>
        <v>48153</v>
      </c>
      <c r="D158" s="37">
        <f t="shared" si="16"/>
        <v>0.03</v>
      </c>
      <c r="E158" s="38">
        <f t="shared" si="17"/>
        <v>1686.42</v>
      </c>
      <c r="F158" s="39"/>
      <c r="G158" s="40">
        <f t="shared" si="18"/>
        <v>707.89</v>
      </c>
      <c r="H158" s="40">
        <f t="shared" si="19"/>
        <v>978.53000000000009</v>
      </c>
      <c r="I158" s="40">
        <f t="shared" si="20"/>
        <v>282179.31000000029</v>
      </c>
      <c r="J158" s="41">
        <f>IF(B158="","",SUM(G$16:G158))</f>
        <v>123337.36999999994</v>
      </c>
      <c r="K158" s="41">
        <f>IF(B158="","",SUM(H$16:H158))</f>
        <v>117820.69000000003</v>
      </c>
      <c r="L158" s="11"/>
    </row>
    <row r="159" spans="2:12" x14ac:dyDescent="0.4">
      <c r="B159" s="35">
        <f t="shared" si="14"/>
        <v>144</v>
      </c>
      <c r="C159" s="36">
        <f t="shared" si="15"/>
        <v>48183</v>
      </c>
      <c r="D159" s="37">
        <f t="shared" si="16"/>
        <v>0.03</v>
      </c>
      <c r="E159" s="38">
        <f t="shared" si="17"/>
        <v>1686.42</v>
      </c>
      <c r="F159" s="39"/>
      <c r="G159" s="40">
        <f t="shared" si="18"/>
        <v>705.45</v>
      </c>
      <c r="H159" s="40">
        <f t="shared" si="19"/>
        <v>980.97</v>
      </c>
      <c r="I159" s="40">
        <f t="shared" si="20"/>
        <v>281198.34000000032</v>
      </c>
      <c r="J159" s="41">
        <f>IF(B159="","",SUM(G$16:G159))</f>
        <v>124042.81999999993</v>
      </c>
      <c r="K159" s="41">
        <f>IF(B159="","",SUM(H$16:H159))</f>
        <v>118801.66000000003</v>
      </c>
      <c r="L159" s="11"/>
    </row>
    <row r="160" spans="2:12" x14ac:dyDescent="0.4">
      <c r="B160" s="35">
        <f t="shared" si="14"/>
        <v>145</v>
      </c>
      <c r="C160" s="36">
        <f t="shared" si="15"/>
        <v>48214</v>
      </c>
      <c r="D160" s="37">
        <f t="shared" si="16"/>
        <v>0.03</v>
      </c>
      <c r="E160" s="38">
        <f t="shared" si="17"/>
        <v>1686.42</v>
      </c>
      <c r="F160" s="39"/>
      <c r="G160" s="40">
        <f t="shared" si="18"/>
        <v>703</v>
      </c>
      <c r="H160" s="40">
        <f t="shared" si="19"/>
        <v>983.42000000000007</v>
      </c>
      <c r="I160" s="40">
        <f t="shared" si="20"/>
        <v>280214.92000000033</v>
      </c>
      <c r="J160" s="41">
        <f>IF(B160="","",SUM(G$16:G160))</f>
        <v>124745.81999999993</v>
      </c>
      <c r="K160" s="41">
        <f>IF(B160="","",SUM(H$16:H160))</f>
        <v>119785.08000000003</v>
      </c>
      <c r="L160" s="11"/>
    </row>
    <row r="161" spans="2:12" x14ac:dyDescent="0.4">
      <c r="B161" s="35">
        <f t="shared" si="14"/>
        <v>146</v>
      </c>
      <c r="C161" s="36">
        <f t="shared" si="15"/>
        <v>48245</v>
      </c>
      <c r="D161" s="37">
        <f t="shared" si="16"/>
        <v>0.03</v>
      </c>
      <c r="E161" s="38">
        <f t="shared" si="17"/>
        <v>1686.42</v>
      </c>
      <c r="F161" s="39"/>
      <c r="G161" s="40">
        <f t="shared" si="18"/>
        <v>700.54</v>
      </c>
      <c r="H161" s="40">
        <f t="shared" si="19"/>
        <v>985.88000000000011</v>
      </c>
      <c r="I161" s="40">
        <f t="shared" si="20"/>
        <v>279229.04000000033</v>
      </c>
      <c r="J161" s="41">
        <f>IF(B161="","",SUM(G$16:G161))</f>
        <v>125446.35999999993</v>
      </c>
      <c r="K161" s="41">
        <f>IF(B161="","",SUM(H$16:H161))</f>
        <v>120770.96000000004</v>
      </c>
      <c r="L161" s="11"/>
    </row>
    <row r="162" spans="2:12" x14ac:dyDescent="0.4">
      <c r="B162" s="35">
        <f t="shared" si="14"/>
        <v>147</v>
      </c>
      <c r="C162" s="36">
        <f t="shared" si="15"/>
        <v>48274</v>
      </c>
      <c r="D162" s="37">
        <f t="shared" si="16"/>
        <v>0.03</v>
      </c>
      <c r="E162" s="38">
        <f t="shared" si="17"/>
        <v>1686.42</v>
      </c>
      <c r="F162" s="39"/>
      <c r="G162" s="40">
        <f t="shared" si="18"/>
        <v>698.07</v>
      </c>
      <c r="H162" s="40">
        <f t="shared" si="19"/>
        <v>988.35</v>
      </c>
      <c r="I162" s="40">
        <f t="shared" si="20"/>
        <v>278240.69000000035</v>
      </c>
      <c r="J162" s="41">
        <f>IF(B162="","",SUM(G$16:G162))</f>
        <v>126144.42999999993</v>
      </c>
      <c r="K162" s="41">
        <f>IF(B162="","",SUM(H$16:H162))</f>
        <v>121759.31000000004</v>
      </c>
      <c r="L162" s="11"/>
    </row>
    <row r="163" spans="2:12" x14ac:dyDescent="0.4">
      <c r="B163" s="35">
        <f t="shared" si="14"/>
        <v>148</v>
      </c>
      <c r="C163" s="36">
        <f t="shared" si="15"/>
        <v>48305</v>
      </c>
      <c r="D163" s="37">
        <f t="shared" si="16"/>
        <v>0.03</v>
      </c>
      <c r="E163" s="38">
        <f t="shared" si="17"/>
        <v>1686.42</v>
      </c>
      <c r="F163" s="39"/>
      <c r="G163" s="40">
        <f t="shared" si="18"/>
        <v>695.6</v>
      </c>
      <c r="H163" s="40">
        <f t="shared" si="19"/>
        <v>990.82</v>
      </c>
      <c r="I163" s="40">
        <f t="shared" si="20"/>
        <v>277249.87000000034</v>
      </c>
      <c r="J163" s="41">
        <f>IF(B163="","",SUM(G$16:G163))</f>
        <v>126840.02999999994</v>
      </c>
      <c r="K163" s="41">
        <f>IF(B163="","",SUM(H$16:H163))</f>
        <v>122750.13000000005</v>
      </c>
      <c r="L163" s="11"/>
    </row>
    <row r="164" spans="2:12" x14ac:dyDescent="0.4">
      <c r="B164" s="35">
        <f t="shared" si="14"/>
        <v>149</v>
      </c>
      <c r="C164" s="36">
        <f t="shared" si="15"/>
        <v>48335</v>
      </c>
      <c r="D164" s="37">
        <f t="shared" si="16"/>
        <v>0.03</v>
      </c>
      <c r="E164" s="38">
        <f t="shared" si="17"/>
        <v>1686.42</v>
      </c>
      <c r="F164" s="39"/>
      <c r="G164" s="40">
        <f t="shared" si="18"/>
        <v>693.12</v>
      </c>
      <c r="H164" s="40">
        <f t="shared" si="19"/>
        <v>993.30000000000007</v>
      </c>
      <c r="I164" s="40">
        <f t="shared" si="20"/>
        <v>276256.57000000036</v>
      </c>
      <c r="J164" s="41">
        <f>IF(B164="","",SUM(G$16:G164))</f>
        <v>127533.14999999994</v>
      </c>
      <c r="K164" s="41">
        <f>IF(B164="","",SUM(H$16:H164))</f>
        <v>123743.43000000005</v>
      </c>
      <c r="L164" s="11"/>
    </row>
    <row r="165" spans="2:12" x14ac:dyDescent="0.4">
      <c r="B165" s="35">
        <f t="shared" si="14"/>
        <v>150</v>
      </c>
      <c r="C165" s="36">
        <f t="shared" si="15"/>
        <v>48366</v>
      </c>
      <c r="D165" s="37">
        <f t="shared" si="16"/>
        <v>0.03</v>
      </c>
      <c r="E165" s="38">
        <f t="shared" si="17"/>
        <v>1686.42</v>
      </c>
      <c r="F165" s="39"/>
      <c r="G165" s="40">
        <f t="shared" si="18"/>
        <v>690.64</v>
      </c>
      <c r="H165" s="40">
        <f t="shared" si="19"/>
        <v>995.78000000000009</v>
      </c>
      <c r="I165" s="40">
        <f t="shared" si="20"/>
        <v>275260.79000000033</v>
      </c>
      <c r="J165" s="41">
        <f>IF(B165="","",SUM(G$16:G165))</f>
        <v>128223.78999999994</v>
      </c>
      <c r="K165" s="41">
        <f>IF(B165="","",SUM(H$16:H165))</f>
        <v>124739.21000000005</v>
      </c>
      <c r="L165" s="11"/>
    </row>
    <row r="166" spans="2:12" x14ac:dyDescent="0.4">
      <c r="B166" s="35">
        <f t="shared" si="14"/>
        <v>151</v>
      </c>
      <c r="C166" s="36">
        <f t="shared" si="15"/>
        <v>48396</v>
      </c>
      <c r="D166" s="37">
        <f t="shared" si="16"/>
        <v>0.03</v>
      </c>
      <c r="E166" s="38">
        <f t="shared" si="17"/>
        <v>1686.42</v>
      </c>
      <c r="F166" s="39"/>
      <c r="G166" s="40">
        <f t="shared" si="18"/>
        <v>688.15</v>
      </c>
      <c r="H166" s="40">
        <f t="shared" si="19"/>
        <v>998.2700000000001</v>
      </c>
      <c r="I166" s="40">
        <f t="shared" si="20"/>
        <v>274262.52000000031</v>
      </c>
      <c r="J166" s="41">
        <f>IF(B166="","",SUM(G$16:G166))</f>
        <v>128911.93999999993</v>
      </c>
      <c r="K166" s="41">
        <f>IF(B166="","",SUM(H$16:H166))</f>
        <v>125737.48000000005</v>
      </c>
      <c r="L166" s="11"/>
    </row>
    <row r="167" spans="2:12" x14ac:dyDescent="0.4">
      <c r="B167" s="35">
        <f t="shared" si="14"/>
        <v>152</v>
      </c>
      <c r="C167" s="36">
        <f t="shared" si="15"/>
        <v>48427</v>
      </c>
      <c r="D167" s="37">
        <f t="shared" si="16"/>
        <v>0.03</v>
      </c>
      <c r="E167" s="38">
        <f t="shared" si="17"/>
        <v>1686.42</v>
      </c>
      <c r="F167" s="39"/>
      <c r="G167" s="40">
        <f t="shared" si="18"/>
        <v>685.66</v>
      </c>
      <c r="H167" s="40">
        <f t="shared" si="19"/>
        <v>1000.7600000000001</v>
      </c>
      <c r="I167" s="40">
        <f t="shared" si="20"/>
        <v>273261.7600000003</v>
      </c>
      <c r="J167" s="41">
        <f>IF(B167="","",SUM(G$16:G167))</f>
        <v>129597.59999999993</v>
      </c>
      <c r="K167" s="41">
        <f>IF(B167="","",SUM(H$16:H167))</f>
        <v>126738.24000000005</v>
      </c>
      <c r="L167" s="11"/>
    </row>
    <row r="168" spans="2:12" x14ac:dyDescent="0.4">
      <c r="B168" s="35">
        <f t="shared" si="14"/>
        <v>153</v>
      </c>
      <c r="C168" s="36">
        <f t="shared" si="15"/>
        <v>48458</v>
      </c>
      <c r="D168" s="37">
        <f t="shared" si="16"/>
        <v>0.03</v>
      </c>
      <c r="E168" s="38">
        <f t="shared" si="17"/>
        <v>1686.42</v>
      </c>
      <c r="F168" s="39"/>
      <c r="G168" s="40">
        <f t="shared" si="18"/>
        <v>683.15</v>
      </c>
      <c r="H168" s="40">
        <f t="shared" si="19"/>
        <v>1003.2700000000001</v>
      </c>
      <c r="I168" s="40">
        <f t="shared" si="20"/>
        <v>272258.49000000028</v>
      </c>
      <c r="J168" s="41">
        <f>IF(B168="","",SUM(G$16:G168))</f>
        <v>130280.74999999993</v>
      </c>
      <c r="K168" s="41">
        <f>IF(B168="","",SUM(H$16:H168))</f>
        <v>127741.51000000005</v>
      </c>
      <c r="L168" s="11"/>
    </row>
    <row r="169" spans="2:12" x14ac:dyDescent="0.4">
      <c r="B169" s="35">
        <f t="shared" si="14"/>
        <v>154</v>
      </c>
      <c r="C169" s="36">
        <f t="shared" si="15"/>
        <v>48488</v>
      </c>
      <c r="D169" s="37">
        <f t="shared" si="16"/>
        <v>0.03</v>
      </c>
      <c r="E169" s="38">
        <f t="shared" si="17"/>
        <v>1686.42</v>
      </c>
      <c r="F169" s="39"/>
      <c r="G169" s="40">
        <f t="shared" si="18"/>
        <v>680.65</v>
      </c>
      <c r="H169" s="40">
        <f t="shared" si="19"/>
        <v>1005.7700000000001</v>
      </c>
      <c r="I169" s="40">
        <f t="shared" si="20"/>
        <v>271252.72000000026</v>
      </c>
      <c r="J169" s="41">
        <f>IF(B169="","",SUM(G$16:G169))</f>
        <v>130961.39999999992</v>
      </c>
      <c r="K169" s="41">
        <f>IF(B169="","",SUM(H$16:H169))</f>
        <v>128747.28000000006</v>
      </c>
      <c r="L169" s="11"/>
    </row>
    <row r="170" spans="2:12" x14ac:dyDescent="0.4">
      <c r="B170" s="35">
        <f t="shared" si="14"/>
        <v>155</v>
      </c>
      <c r="C170" s="36">
        <f t="shared" si="15"/>
        <v>48519</v>
      </c>
      <c r="D170" s="37">
        <f t="shared" si="16"/>
        <v>0.03</v>
      </c>
      <c r="E170" s="38">
        <f t="shared" si="17"/>
        <v>1686.42</v>
      </c>
      <c r="F170" s="39"/>
      <c r="G170" s="40">
        <f t="shared" si="18"/>
        <v>678.13</v>
      </c>
      <c r="H170" s="40">
        <f t="shared" si="19"/>
        <v>1008.2900000000001</v>
      </c>
      <c r="I170" s="40">
        <f t="shared" si="20"/>
        <v>270244.43000000028</v>
      </c>
      <c r="J170" s="41">
        <f>IF(B170="","",SUM(G$16:G170))</f>
        <v>131639.52999999991</v>
      </c>
      <c r="K170" s="41">
        <f>IF(B170="","",SUM(H$16:H170))</f>
        <v>129755.57000000005</v>
      </c>
      <c r="L170" s="11"/>
    </row>
    <row r="171" spans="2:12" x14ac:dyDescent="0.4">
      <c r="B171" s="35">
        <f t="shared" si="14"/>
        <v>156</v>
      </c>
      <c r="C171" s="36">
        <f t="shared" si="15"/>
        <v>48549</v>
      </c>
      <c r="D171" s="37">
        <f t="shared" si="16"/>
        <v>0.03</v>
      </c>
      <c r="E171" s="38">
        <f t="shared" si="17"/>
        <v>1686.42</v>
      </c>
      <c r="F171" s="39"/>
      <c r="G171" s="40">
        <f t="shared" si="18"/>
        <v>675.61</v>
      </c>
      <c r="H171" s="40">
        <f t="shared" si="19"/>
        <v>1010.8100000000001</v>
      </c>
      <c r="I171" s="40">
        <f t="shared" si="20"/>
        <v>269233.62000000029</v>
      </c>
      <c r="J171" s="41">
        <f>IF(B171="","",SUM(G$16:G171))</f>
        <v>132315.1399999999</v>
      </c>
      <c r="K171" s="41">
        <f>IF(B171="","",SUM(H$16:H171))</f>
        <v>130766.38000000005</v>
      </c>
      <c r="L171" s="11"/>
    </row>
    <row r="172" spans="2:12" x14ac:dyDescent="0.4">
      <c r="B172" s="35">
        <f t="shared" si="14"/>
        <v>157</v>
      </c>
      <c r="C172" s="36">
        <f t="shared" si="15"/>
        <v>48580</v>
      </c>
      <c r="D172" s="37">
        <f t="shared" si="16"/>
        <v>0.03</v>
      </c>
      <c r="E172" s="38">
        <f t="shared" si="17"/>
        <v>1686.42</v>
      </c>
      <c r="F172" s="39"/>
      <c r="G172" s="40">
        <f t="shared" si="18"/>
        <v>673.08</v>
      </c>
      <c r="H172" s="40">
        <f t="shared" si="19"/>
        <v>1013.34</v>
      </c>
      <c r="I172" s="40">
        <f t="shared" si="20"/>
        <v>268220.28000000026</v>
      </c>
      <c r="J172" s="41">
        <f>IF(B172="","",SUM(G$16:G172))</f>
        <v>132988.21999999988</v>
      </c>
      <c r="K172" s="41">
        <f>IF(B172="","",SUM(H$16:H172))</f>
        <v>131779.72000000006</v>
      </c>
      <c r="L172" s="11"/>
    </row>
    <row r="173" spans="2:12" x14ac:dyDescent="0.4">
      <c r="B173" s="35">
        <f t="shared" si="14"/>
        <v>158</v>
      </c>
      <c r="C173" s="36">
        <f t="shared" si="15"/>
        <v>48611</v>
      </c>
      <c r="D173" s="37">
        <f t="shared" si="16"/>
        <v>0.03</v>
      </c>
      <c r="E173" s="38">
        <f t="shared" si="17"/>
        <v>1686.42</v>
      </c>
      <c r="F173" s="39"/>
      <c r="G173" s="40">
        <f t="shared" si="18"/>
        <v>670.55</v>
      </c>
      <c r="H173" s="40">
        <f t="shared" si="19"/>
        <v>1015.8700000000001</v>
      </c>
      <c r="I173" s="40">
        <f t="shared" si="20"/>
        <v>267204.41000000027</v>
      </c>
      <c r="J173" s="41">
        <f>IF(B173="","",SUM(G$16:G173))</f>
        <v>133658.76999999987</v>
      </c>
      <c r="K173" s="41">
        <f>IF(B173="","",SUM(H$16:H173))</f>
        <v>132795.59000000005</v>
      </c>
      <c r="L173" s="11"/>
    </row>
    <row r="174" spans="2:12" x14ac:dyDescent="0.4">
      <c r="B174" s="35">
        <f t="shared" si="14"/>
        <v>159</v>
      </c>
      <c r="C174" s="36">
        <f t="shared" si="15"/>
        <v>48639</v>
      </c>
      <c r="D174" s="37">
        <f t="shared" si="16"/>
        <v>0.03</v>
      </c>
      <c r="E174" s="38">
        <f t="shared" si="17"/>
        <v>1686.42</v>
      </c>
      <c r="F174" s="39"/>
      <c r="G174" s="40">
        <f t="shared" si="18"/>
        <v>668.01</v>
      </c>
      <c r="H174" s="40">
        <f t="shared" si="19"/>
        <v>1018.4100000000001</v>
      </c>
      <c r="I174" s="40">
        <f t="shared" si="20"/>
        <v>266186.00000000029</v>
      </c>
      <c r="J174" s="41">
        <f>IF(B174="","",SUM(G$16:G174))</f>
        <v>134326.77999999988</v>
      </c>
      <c r="K174" s="41">
        <f>IF(B174="","",SUM(H$16:H174))</f>
        <v>133814.00000000006</v>
      </c>
      <c r="L174" s="11"/>
    </row>
    <row r="175" spans="2:12" x14ac:dyDescent="0.4">
      <c r="B175" s="35">
        <f t="shared" si="14"/>
        <v>160</v>
      </c>
      <c r="C175" s="36">
        <f t="shared" si="15"/>
        <v>48670</v>
      </c>
      <c r="D175" s="37">
        <f t="shared" si="16"/>
        <v>0.03</v>
      </c>
      <c r="E175" s="38">
        <f t="shared" si="17"/>
        <v>1686.42</v>
      </c>
      <c r="F175" s="39"/>
      <c r="G175" s="40">
        <f t="shared" si="18"/>
        <v>665.47</v>
      </c>
      <c r="H175" s="40">
        <f t="shared" si="19"/>
        <v>1020.95</v>
      </c>
      <c r="I175" s="40">
        <f t="shared" si="20"/>
        <v>265165.05000000028</v>
      </c>
      <c r="J175" s="41">
        <f>IF(B175="","",SUM(G$16:G175))</f>
        <v>134992.24999999988</v>
      </c>
      <c r="K175" s="41">
        <f>IF(B175="","",SUM(H$16:H175))</f>
        <v>134834.95000000007</v>
      </c>
      <c r="L175" s="11"/>
    </row>
    <row r="176" spans="2:12" x14ac:dyDescent="0.4">
      <c r="B176" s="35">
        <f t="shared" si="14"/>
        <v>161</v>
      </c>
      <c r="C176" s="36">
        <f t="shared" si="15"/>
        <v>48700</v>
      </c>
      <c r="D176" s="37">
        <f t="shared" si="16"/>
        <v>0.03</v>
      </c>
      <c r="E176" s="38">
        <f t="shared" si="17"/>
        <v>1686.42</v>
      </c>
      <c r="F176" s="39"/>
      <c r="G176" s="40">
        <f t="shared" si="18"/>
        <v>662.91</v>
      </c>
      <c r="H176" s="40">
        <f t="shared" si="19"/>
        <v>1023.5100000000001</v>
      </c>
      <c r="I176" s="40">
        <f t="shared" si="20"/>
        <v>264141.54000000027</v>
      </c>
      <c r="J176" s="41">
        <f>IF(B176="","",SUM(G$16:G176))</f>
        <v>135655.15999999989</v>
      </c>
      <c r="K176" s="41">
        <f>IF(B176="","",SUM(H$16:H176))</f>
        <v>135858.46000000008</v>
      </c>
      <c r="L176" s="11"/>
    </row>
    <row r="177" spans="2:12" x14ac:dyDescent="0.4">
      <c r="B177" s="35">
        <f t="shared" si="14"/>
        <v>162</v>
      </c>
      <c r="C177" s="36">
        <f t="shared" si="15"/>
        <v>48731</v>
      </c>
      <c r="D177" s="37">
        <f t="shared" si="16"/>
        <v>0.03</v>
      </c>
      <c r="E177" s="38">
        <f t="shared" si="17"/>
        <v>1686.42</v>
      </c>
      <c r="F177" s="39"/>
      <c r="G177" s="40">
        <f t="shared" si="18"/>
        <v>660.35</v>
      </c>
      <c r="H177" s="40">
        <f t="shared" si="19"/>
        <v>1026.0700000000002</v>
      </c>
      <c r="I177" s="40">
        <f t="shared" si="20"/>
        <v>263115.47000000026</v>
      </c>
      <c r="J177" s="41">
        <f>IF(B177="","",SUM(G$16:G177))</f>
        <v>136315.50999999989</v>
      </c>
      <c r="K177" s="41">
        <f>IF(B177="","",SUM(H$16:H177))</f>
        <v>136884.53000000009</v>
      </c>
      <c r="L177" s="11"/>
    </row>
    <row r="178" spans="2:12" x14ac:dyDescent="0.4">
      <c r="B178" s="35">
        <f t="shared" si="14"/>
        <v>163</v>
      </c>
      <c r="C178" s="36">
        <f t="shared" si="15"/>
        <v>48761</v>
      </c>
      <c r="D178" s="37">
        <f t="shared" si="16"/>
        <v>0.03</v>
      </c>
      <c r="E178" s="38">
        <f t="shared" si="17"/>
        <v>1686.42</v>
      </c>
      <c r="F178" s="39"/>
      <c r="G178" s="40">
        <f t="shared" si="18"/>
        <v>657.79</v>
      </c>
      <c r="H178" s="40">
        <f t="shared" si="19"/>
        <v>1028.6300000000001</v>
      </c>
      <c r="I178" s="40">
        <f t="shared" si="20"/>
        <v>262086.84000000026</v>
      </c>
      <c r="J178" s="41">
        <f>IF(B178="","",SUM(G$16:G178))</f>
        <v>136973.2999999999</v>
      </c>
      <c r="K178" s="41">
        <f>IF(B178="","",SUM(H$16:H178))</f>
        <v>137913.16000000009</v>
      </c>
      <c r="L178" s="11"/>
    </row>
    <row r="179" spans="2:12" x14ac:dyDescent="0.4">
      <c r="B179" s="35">
        <f t="shared" si="14"/>
        <v>164</v>
      </c>
      <c r="C179" s="36">
        <f t="shared" si="15"/>
        <v>48792</v>
      </c>
      <c r="D179" s="37">
        <f t="shared" si="16"/>
        <v>0.03</v>
      </c>
      <c r="E179" s="38">
        <f t="shared" si="17"/>
        <v>1686.42</v>
      </c>
      <c r="F179" s="39"/>
      <c r="G179" s="40">
        <f t="shared" si="18"/>
        <v>655.22</v>
      </c>
      <c r="H179" s="40">
        <f t="shared" si="19"/>
        <v>1031.2</v>
      </c>
      <c r="I179" s="40">
        <f t="shared" si="20"/>
        <v>261055.64000000025</v>
      </c>
      <c r="J179" s="41">
        <f>IF(B179="","",SUM(G$16:G179))</f>
        <v>137628.5199999999</v>
      </c>
      <c r="K179" s="41">
        <f>IF(B179="","",SUM(H$16:H179))</f>
        <v>138944.3600000001</v>
      </c>
      <c r="L179" s="11"/>
    </row>
    <row r="180" spans="2:12" x14ac:dyDescent="0.4">
      <c r="B180" s="35">
        <f t="shared" si="14"/>
        <v>165</v>
      </c>
      <c r="C180" s="36">
        <f t="shared" si="15"/>
        <v>48823</v>
      </c>
      <c r="D180" s="37">
        <f t="shared" si="16"/>
        <v>0.03</v>
      </c>
      <c r="E180" s="38">
        <f t="shared" si="17"/>
        <v>1686.42</v>
      </c>
      <c r="F180" s="39"/>
      <c r="G180" s="40">
        <f t="shared" si="18"/>
        <v>652.64</v>
      </c>
      <c r="H180" s="40">
        <f t="shared" si="19"/>
        <v>1033.7800000000002</v>
      </c>
      <c r="I180" s="40">
        <f t="shared" si="20"/>
        <v>260021.86000000025</v>
      </c>
      <c r="J180" s="41">
        <f>IF(B180="","",SUM(G$16:G180))</f>
        <v>138281.15999999992</v>
      </c>
      <c r="K180" s="41">
        <f>IF(B180="","",SUM(H$16:H180))</f>
        <v>139978.1400000001</v>
      </c>
      <c r="L180" s="11"/>
    </row>
    <row r="181" spans="2:12" x14ac:dyDescent="0.4">
      <c r="B181" s="35">
        <f t="shared" si="14"/>
        <v>166</v>
      </c>
      <c r="C181" s="36">
        <f t="shared" si="15"/>
        <v>48853</v>
      </c>
      <c r="D181" s="37">
        <f t="shared" si="16"/>
        <v>0.03</v>
      </c>
      <c r="E181" s="38">
        <f t="shared" si="17"/>
        <v>1686.42</v>
      </c>
      <c r="F181" s="39"/>
      <c r="G181" s="40">
        <f t="shared" si="18"/>
        <v>650.04999999999995</v>
      </c>
      <c r="H181" s="40">
        <f t="shared" si="19"/>
        <v>1036.3700000000001</v>
      </c>
      <c r="I181" s="40">
        <f t="shared" si="20"/>
        <v>258985.49000000025</v>
      </c>
      <c r="J181" s="41">
        <f>IF(B181="","",SUM(G$16:G181))</f>
        <v>138931.2099999999</v>
      </c>
      <c r="K181" s="41">
        <f>IF(B181="","",SUM(H$16:H181))</f>
        <v>141014.5100000001</v>
      </c>
      <c r="L181" s="11"/>
    </row>
    <row r="182" spans="2:12" x14ac:dyDescent="0.4">
      <c r="B182" s="35">
        <f t="shared" si="14"/>
        <v>167</v>
      </c>
      <c r="C182" s="36">
        <f t="shared" si="15"/>
        <v>48884</v>
      </c>
      <c r="D182" s="37">
        <f t="shared" si="16"/>
        <v>0.03</v>
      </c>
      <c r="E182" s="38">
        <f t="shared" si="17"/>
        <v>1686.42</v>
      </c>
      <c r="F182" s="39"/>
      <c r="G182" s="40">
        <f t="shared" si="18"/>
        <v>647.46</v>
      </c>
      <c r="H182" s="40">
        <f t="shared" si="19"/>
        <v>1038.96</v>
      </c>
      <c r="I182" s="40">
        <f t="shared" si="20"/>
        <v>257946.53000000026</v>
      </c>
      <c r="J182" s="41">
        <f>IF(B182="","",SUM(G$16:G182))</f>
        <v>139578.6699999999</v>
      </c>
      <c r="K182" s="41">
        <f>IF(B182="","",SUM(H$16:H182))</f>
        <v>142053.47000000009</v>
      </c>
      <c r="L182" s="11"/>
    </row>
    <row r="183" spans="2:12" x14ac:dyDescent="0.4">
      <c r="B183" s="35">
        <f t="shared" si="14"/>
        <v>168</v>
      </c>
      <c r="C183" s="36">
        <f t="shared" si="15"/>
        <v>48914</v>
      </c>
      <c r="D183" s="37">
        <f t="shared" si="16"/>
        <v>0.03</v>
      </c>
      <c r="E183" s="38">
        <f t="shared" si="17"/>
        <v>1686.42</v>
      </c>
      <c r="F183" s="39"/>
      <c r="G183" s="40">
        <f t="shared" si="18"/>
        <v>644.87</v>
      </c>
      <c r="H183" s="40">
        <f t="shared" si="19"/>
        <v>1041.5500000000002</v>
      </c>
      <c r="I183" s="40">
        <f t="shared" si="20"/>
        <v>256904.98000000027</v>
      </c>
      <c r="J183" s="41">
        <f>IF(B183="","",SUM(G$16:G183))</f>
        <v>140223.53999999989</v>
      </c>
      <c r="K183" s="41">
        <f>IF(B183="","",SUM(H$16:H183))</f>
        <v>143095.02000000008</v>
      </c>
      <c r="L183" s="11"/>
    </row>
    <row r="184" spans="2:12" x14ac:dyDescent="0.4">
      <c r="B184" s="35">
        <f t="shared" si="14"/>
        <v>169</v>
      </c>
      <c r="C184" s="36">
        <f t="shared" si="15"/>
        <v>48945</v>
      </c>
      <c r="D184" s="37">
        <f t="shared" si="16"/>
        <v>0.03</v>
      </c>
      <c r="E184" s="38">
        <f t="shared" si="17"/>
        <v>1686.42</v>
      </c>
      <c r="F184" s="39"/>
      <c r="G184" s="40">
        <f t="shared" si="18"/>
        <v>642.26</v>
      </c>
      <c r="H184" s="40">
        <f t="shared" si="19"/>
        <v>1044.1600000000001</v>
      </c>
      <c r="I184" s="40">
        <f t="shared" si="20"/>
        <v>255860.82000000027</v>
      </c>
      <c r="J184" s="41">
        <f>IF(B184="","",SUM(G$16:G184))</f>
        <v>140865.7999999999</v>
      </c>
      <c r="K184" s="41">
        <f>IF(B184="","",SUM(H$16:H184))</f>
        <v>144139.18000000008</v>
      </c>
      <c r="L184" s="11"/>
    </row>
    <row r="185" spans="2:12" x14ac:dyDescent="0.4">
      <c r="B185" s="35">
        <f t="shared" si="14"/>
        <v>170</v>
      </c>
      <c r="C185" s="36">
        <f t="shared" si="15"/>
        <v>48976</v>
      </c>
      <c r="D185" s="37">
        <f t="shared" si="16"/>
        <v>0.03</v>
      </c>
      <c r="E185" s="38">
        <f t="shared" si="17"/>
        <v>1686.42</v>
      </c>
      <c r="F185" s="39"/>
      <c r="G185" s="40">
        <f t="shared" si="18"/>
        <v>639.65</v>
      </c>
      <c r="H185" s="40">
        <f t="shared" si="19"/>
        <v>1046.77</v>
      </c>
      <c r="I185" s="40">
        <f t="shared" si="20"/>
        <v>254814.05000000028</v>
      </c>
      <c r="J185" s="41">
        <f>IF(B185="","",SUM(G$16:G185))</f>
        <v>141505.4499999999</v>
      </c>
      <c r="K185" s="41">
        <f>IF(B185="","",SUM(H$16:H185))</f>
        <v>145185.95000000007</v>
      </c>
      <c r="L185" s="11"/>
    </row>
    <row r="186" spans="2:12" x14ac:dyDescent="0.4">
      <c r="B186" s="35">
        <f t="shared" si="14"/>
        <v>171</v>
      </c>
      <c r="C186" s="36">
        <f t="shared" si="15"/>
        <v>49004</v>
      </c>
      <c r="D186" s="37">
        <f t="shared" si="16"/>
        <v>0.03</v>
      </c>
      <c r="E186" s="38">
        <f t="shared" si="17"/>
        <v>1686.42</v>
      </c>
      <c r="F186" s="39"/>
      <c r="G186" s="40">
        <f t="shared" si="18"/>
        <v>637.04</v>
      </c>
      <c r="H186" s="40">
        <f t="shared" si="19"/>
        <v>1049.3800000000001</v>
      </c>
      <c r="I186" s="40">
        <f t="shared" si="20"/>
        <v>253764.67000000027</v>
      </c>
      <c r="J186" s="41">
        <f>IF(B186="","",SUM(G$16:G186))</f>
        <v>142142.4899999999</v>
      </c>
      <c r="K186" s="41">
        <f>IF(B186="","",SUM(H$16:H186))</f>
        <v>146235.33000000007</v>
      </c>
      <c r="L186" s="11"/>
    </row>
    <row r="187" spans="2:12" x14ac:dyDescent="0.4">
      <c r="B187" s="35">
        <f t="shared" si="14"/>
        <v>172</v>
      </c>
      <c r="C187" s="36">
        <f t="shared" si="15"/>
        <v>49035</v>
      </c>
      <c r="D187" s="37">
        <f t="shared" si="16"/>
        <v>0.03</v>
      </c>
      <c r="E187" s="38">
        <f t="shared" si="17"/>
        <v>1686.42</v>
      </c>
      <c r="F187" s="39"/>
      <c r="G187" s="40">
        <f t="shared" si="18"/>
        <v>634.41</v>
      </c>
      <c r="H187" s="40">
        <f t="shared" si="19"/>
        <v>1052.0100000000002</v>
      </c>
      <c r="I187" s="40">
        <f t="shared" si="20"/>
        <v>252712.66000000027</v>
      </c>
      <c r="J187" s="41">
        <f>IF(B187="","",SUM(G$16:G187))</f>
        <v>142776.89999999991</v>
      </c>
      <c r="K187" s="41">
        <f>IF(B187="","",SUM(H$16:H187))</f>
        <v>147287.34000000008</v>
      </c>
      <c r="L187" s="11"/>
    </row>
    <row r="188" spans="2:12" x14ac:dyDescent="0.4">
      <c r="B188" s="35">
        <f t="shared" si="14"/>
        <v>173</v>
      </c>
      <c r="C188" s="36">
        <f t="shared" si="15"/>
        <v>49065</v>
      </c>
      <c r="D188" s="37">
        <f t="shared" si="16"/>
        <v>0.03</v>
      </c>
      <c r="E188" s="38">
        <f t="shared" si="17"/>
        <v>1686.42</v>
      </c>
      <c r="F188" s="39"/>
      <c r="G188" s="40">
        <f t="shared" si="18"/>
        <v>631.78</v>
      </c>
      <c r="H188" s="40">
        <f t="shared" si="19"/>
        <v>1054.6400000000001</v>
      </c>
      <c r="I188" s="40">
        <f t="shared" si="20"/>
        <v>251658.02000000025</v>
      </c>
      <c r="J188" s="41">
        <f>IF(B188="","",SUM(G$16:G188))</f>
        <v>143408.67999999991</v>
      </c>
      <c r="K188" s="41">
        <f>IF(B188="","",SUM(H$16:H188))</f>
        <v>148341.9800000001</v>
      </c>
      <c r="L188" s="11"/>
    </row>
    <row r="189" spans="2:12" x14ac:dyDescent="0.4">
      <c r="B189" s="35">
        <f t="shared" si="14"/>
        <v>174</v>
      </c>
      <c r="C189" s="36">
        <f t="shared" si="15"/>
        <v>49096</v>
      </c>
      <c r="D189" s="37">
        <f t="shared" si="16"/>
        <v>0.03</v>
      </c>
      <c r="E189" s="38">
        <f t="shared" si="17"/>
        <v>1686.42</v>
      </c>
      <c r="F189" s="39"/>
      <c r="G189" s="40">
        <f t="shared" si="18"/>
        <v>629.15</v>
      </c>
      <c r="H189" s="40">
        <f t="shared" si="19"/>
        <v>1057.27</v>
      </c>
      <c r="I189" s="40">
        <f t="shared" si="20"/>
        <v>250600.75000000026</v>
      </c>
      <c r="J189" s="41">
        <f>IF(B189="","",SUM(G$16:G189))</f>
        <v>144037.8299999999</v>
      </c>
      <c r="K189" s="41">
        <f>IF(B189="","",SUM(H$16:H189))</f>
        <v>149399.25000000009</v>
      </c>
      <c r="L189" s="11"/>
    </row>
    <row r="190" spans="2:12" x14ac:dyDescent="0.4">
      <c r="B190" s="35">
        <f t="shared" si="14"/>
        <v>175</v>
      </c>
      <c r="C190" s="36">
        <f t="shared" si="15"/>
        <v>49126</v>
      </c>
      <c r="D190" s="37">
        <f t="shared" si="16"/>
        <v>0.03</v>
      </c>
      <c r="E190" s="38">
        <f t="shared" si="17"/>
        <v>1686.42</v>
      </c>
      <c r="F190" s="39"/>
      <c r="G190" s="40">
        <f t="shared" si="18"/>
        <v>626.5</v>
      </c>
      <c r="H190" s="40">
        <f t="shared" si="19"/>
        <v>1059.92</v>
      </c>
      <c r="I190" s="40">
        <f t="shared" si="20"/>
        <v>249540.83000000025</v>
      </c>
      <c r="J190" s="41">
        <f>IF(B190="","",SUM(G$16:G190))</f>
        <v>144664.3299999999</v>
      </c>
      <c r="K190" s="41">
        <f>IF(B190="","",SUM(H$16:H190))</f>
        <v>150459.1700000001</v>
      </c>
      <c r="L190" s="11"/>
    </row>
    <row r="191" spans="2:12" x14ac:dyDescent="0.4">
      <c r="B191" s="35">
        <f t="shared" si="14"/>
        <v>176</v>
      </c>
      <c r="C191" s="36">
        <f t="shared" si="15"/>
        <v>49157</v>
      </c>
      <c r="D191" s="37">
        <f t="shared" si="16"/>
        <v>0.03</v>
      </c>
      <c r="E191" s="38">
        <f t="shared" si="17"/>
        <v>1686.42</v>
      </c>
      <c r="F191" s="39"/>
      <c r="G191" s="40">
        <f t="shared" si="18"/>
        <v>623.85</v>
      </c>
      <c r="H191" s="40">
        <f t="shared" si="19"/>
        <v>1062.5700000000002</v>
      </c>
      <c r="I191" s="40">
        <f t="shared" si="20"/>
        <v>248478.26000000024</v>
      </c>
      <c r="J191" s="41">
        <f>IF(B191="","",SUM(G$16:G191))</f>
        <v>145288.17999999991</v>
      </c>
      <c r="K191" s="41">
        <f>IF(B191="","",SUM(H$16:H191))</f>
        <v>151521.74000000011</v>
      </c>
      <c r="L191" s="11"/>
    </row>
    <row r="192" spans="2:12" x14ac:dyDescent="0.4">
      <c r="B192" s="35">
        <f t="shared" si="14"/>
        <v>177</v>
      </c>
      <c r="C192" s="36">
        <f t="shared" si="15"/>
        <v>49188</v>
      </c>
      <c r="D192" s="37">
        <f t="shared" si="16"/>
        <v>0.03</v>
      </c>
      <c r="E192" s="38">
        <f t="shared" si="17"/>
        <v>1686.42</v>
      </c>
      <c r="F192" s="39"/>
      <c r="G192" s="40">
        <f t="shared" si="18"/>
        <v>621.20000000000005</v>
      </c>
      <c r="H192" s="40">
        <f t="shared" si="19"/>
        <v>1065.22</v>
      </c>
      <c r="I192" s="40">
        <f t="shared" si="20"/>
        <v>247413.04000000024</v>
      </c>
      <c r="J192" s="41">
        <f>IF(B192="","",SUM(G$16:G192))</f>
        <v>145909.37999999992</v>
      </c>
      <c r="K192" s="41">
        <f>IF(B192="","",SUM(H$16:H192))</f>
        <v>152586.96000000011</v>
      </c>
      <c r="L192" s="11"/>
    </row>
    <row r="193" spans="2:12" x14ac:dyDescent="0.4">
      <c r="B193" s="35">
        <f t="shared" si="14"/>
        <v>178</v>
      </c>
      <c r="C193" s="36">
        <f t="shared" si="15"/>
        <v>49218</v>
      </c>
      <c r="D193" s="37">
        <f t="shared" si="16"/>
        <v>0.03</v>
      </c>
      <c r="E193" s="38">
        <f t="shared" si="17"/>
        <v>1686.42</v>
      </c>
      <c r="F193" s="39"/>
      <c r="G193" s="40">
        <f t="shared" si="18"/>
        <v>618.53</v>
      </c>
      <c r="H193" s="40">
        <f t="shared" si="19"/>
        <v>1067.8900000000001</v>
      </c>
      <c r="I193" s="40">
        <f t="shared" si="20"/>
        <v>246345.15000000023</v>
      </c>
      <c r="J193" s="41">
        <f>IF(B193="","",SUM(G$16:G193))</f>
        <v>146527.90999999992</v>
      </c>
      <c r="K193" s="41">
        <f>IF(B193="","",SUM(H$16:H193))</f>
        <v>153654.85000000012</v>
      </c>
      <c r="L193" s="11"/>
    </row>
    <row r="194" spans="2:12" x14ac:dyDescent="0.4">
      <c r="B194" s="35">
        <f t="shared" si="14"/>
        <v>179</v>
      </c>
      <c r="C194" s="36">
        <f t="shared" si="15"/>
        <v>49249</v>
      </c>
      <c r="D194" s="37">
        <f t="shared" si="16"/>
        <v>0.03</v>
      </c>
      <c r="E194" s="38">
        <f t="shared" si="17"/>
        <v>1686.42</v>
      </c>
      <c r="F194" s="39"/>
      <c r="G194" s="40">
        <f t="shared" si="18"/>
        <v>615.86</v>
      </c>
      <c r="H194" s="40">
        <f t="shared" si="19"/>
        <v>1070.56</v>
      </c>
      <c r="I194" s="40">
        <f t="shared" si="20"/>
        <v>245274.59000000023</v>
      </c>
      <c r="J194" s="41">
        <f>IF(B194="","",SUM(G$16:G194))</f>
        <v>147143.7699999999</v>
      </c>
      <c r="K194" s="41">
        <f>IF(B194="","",SUM(H$16:H194))</f>
        <v>154725.41000000012</v>
      </c>
      <c r="L194" s="11"/>
    </row>
    <row r="195" spans="2:12" x14ac:dyDescent="0.4">
      <c r="B195" s="35">
        <f t="shared" si="14"/>
        <v>180</v>
      </c>
      <c r="C195" s="36">
        <f t="shared" si="15"/>
        <v>49279</v>
      </c>
      <c r="D195" s="37">
        <f t="shared" si="16"/>
        <v>0.03</v>
      </c>
      <c r="E195" s="38">
        <f t="shared" si="17"/>
        <v>1686.42</v>
      </c>
      <c r="F195" s="39"/>
      <c r="G195" s="40">
        <f t="shared" si="18"/>
        <v>613.19000000000005</v>
      </c>
      <c r="H195" s="40">
        <f t="shared" si="19"/>
        <v>1073.23</v>
      </c>
      <c r="I195" s="40">
        <f t="shared" si="20"/>
        <v>244201.36000000022</v>
      </c>
      <c r="J195" s="41">
        <f>IF(B195="","",SUM(G$16:G195))</f>
        <v>147756.9599999999</v>
      </c>
      <c r="K195" s="41">
        <f>IF(B195="","",SUM(H$16:H195))</f>
        <v>155798.64000000013</v>
      </c>
      <c r="L195" s="11"/>
    </row>
    <row r="196" spans="2:12" x14ac:dyDescent="0.4">
      <c r="B196" s="35">
        <f t="shared" si="14"/>
        <v>181</v>
      </c>
      <c r="C196" s="36">
        <f t="shared" si="15"/>
        <v>49310</v>
      </c>
      <c r="D196" s="37">
        <f t="shared" si="16"/>
        <v>0.03</v>
      </c>
      <c r="E196" s="38">
        <f t="shared" si="17"/>
        <v>1686.42</v>
      </c>
      <c r="F196" s="39"/>
      <c r="G196" s="40">
        <f t="shared" si="18"/>
        <v>610.5</v>
      </c>
      <c r="H196" s="40">
        <f t="shared" si="19"/>
        <v>1075.92</v>
      </c>
      <c r="I196" s="40">
        <f t="shared" si="20"/>
        <v>243125.44000000021</v>
      </c>
      <c r="J196" s="41">
        <f>IF(B196="","",SUM(G$16:G196))</f>
        <v>148367.4599999999</v>
      </c>
      <c r="K196" s="41">
        <f>IF(B196="","",SUM(H$16:H196))</f>
        <v>156874.56000000014</v>
      </c>
      <c r="L196" s="11"/>
    </row>
    <row r="197" spans="2:12" x14ac:dyDescent="0.4">
      <c r="B197" s="35">
        <f t="shared" si="14"/>
        <v>182</v>
      </c>
      <c r="C197" s="36">
        <f t="shared" si="15"/>
        <v>49341</v>
      </c>
      <c r="D197" s="37">
        <f t="shared" si="16"/>
        <v>0.03</v>
      </c>
      <c r="E197" s="38">
        <f t="shared" si="17"/>
        <v>1686.42</v>
      </c>
      <c r="F197" s="39"/>
      <c r="G197" s="40">
        <f t="shared" si="18"/>
        <v>607.80999999999995</v>
      </c>
      <c r="H197" s="40">
        <f t="shared" si="19"/>
        <v>1078.6100000000001</v>
      </c>
      <c r="I197" s="40">
        <f t="shared" si="20"/>
        <v>242046.83000000022</v>
      </c>
      <c r="J197" s="41">
        <f>IF(B197="","",SUM(G$16:G197))</f>
        <v>148975.2699999999</v>
      </c>
      <c r="K197" s="41">
        <f>IF(B197="","",SUM(H$16:H197))</f>
        <v>157953.17000000013</v>
      </c>
      <c r="L197" s="11"/>
    </row>
    <row r="198" spans="2:12" x14ac:dyDescent="0.4">
      <c r="B198" s="35">
        <f t="shared" si="14"/>
        <v>183</v>
      </c>
      <c r="C198" s="36">
        <f t="shared" si="15"/>
        <v>49369</v>
      </c>
      <c r="D198" s="37">
        <f t="shared" si="16"/>
        <v>0.03</v>
      </c>
      <c r="E198" s="38">
        <f t="shared" si="17"/>
        <v>1686.42</v>
      </c>
      <c r="F198" s="39"/>
      <c r="G198" s="40">
        <f t="shared" si="18"/>
        <v>605.12</v>
      </c>
      <c r="H198" s="40">
        <f t="shared" si="19"/>
        <v>1081.3000000000002</v>
      </c>
      <c r="I198" s="40">
        <f t="shared" si="20"/>
        <v>240965.53000000023</v>
      </c>
      <c r="J198" s="41">
        <f>IF(B198="","",SUM(G$16:G198))</f>
        <v>149580.3899999999</v>
      </c>
      <c r="K198" s="41">
        <f>IF(B198="","",SUM(H$16:H198))</f>
        <v>159034.47000000012</v>
      </c>
      <c r="L198" s="11"/>
    </row>
    <row r="199" spans="2:12" x14ac:dyDescent="0.4">
      <c r="B199" s="35">
        <f t="shared" si="14"/>
        <v>184</v>
      </c>
      <c r="C199" s="36">
        <f t="shared" si="15"/>
        <v>49400</v>
      </c>
      <c r="D199" s="37">
        <f t="shared" si="16"/>
        <v>0.03</v>
      </c>
      <c r="E199" s="38">
        <f t="shared" si="17"/>
        <v>1686.42</v>
      </c>
      <c r="F199" s="39"/>
      <c r="G199" s="40">
        <f t="shared" si="18"/>
        <v>602.41</v>
      </c>
      <c r="H199" s="40">
        <f t="shared" si="19"/>
        <v>1084.0100000000002</v>
      </c>
      <c r="I199" s="40">
        <f t="shared" si="20"/>
        <v>239881.52000000022</v>
      </c>
      <c r="J199" s="41">
        <f>IF(B199="","",SUM(G$16:G199))</f>
        <v>150182.7999999999</v>
      </c>
      <c r="K199" s="41">
        <f>IF(B199="","",SUM(H$16:H199))</f>
        <v>160118.48000000013</v>
      </c>
      <c r="L199" s="11"/>
    </row>
    <row r="200" spans="2:12" x14ac:dyDescent="0.4">
      <c r="B200" s="35">
        <f t="shared" si="14"/>
        <v>185</v>
      </c>
      <c r="C200" s="36">
        <f t="shared" si="15"/>
        <v>49430</v>
      </c>
      <c r="D200" s="37">
        <f t="shared" si="16"/>
        <v>0.03</v>
      </c>
      <c r="E200" s="38">
        <f t="shared" si="17"/>
        <v>1686.42</v>
      </c>
      <c r="F200" s="39"/>
      <c r="G200" s="40">
        <f t="shared" si="18"/>
        <v>599.70000000000005</v>
      </c>
      <c r="H200" s="40">
        <f t="shared" si="19"/>
        <v>1086.72</v>
      </c>
      <c r="I200" s="40">
        <f t="shared" si="20"/>
        <v>238794.80000000022</v>
      </c>
      <c r="J200" s="41">
        <f>IF(B200="","",SUM(G$16:G200))</f>
        <v>150782.49999999991</v>
      </c>
      <c r="K200" s="41">
        <f>IF(B200="","",SUM(H$16:H200))</f>
        <v>161205.20000000013</v>
      </c>
      <c r="L200" s="11"/>
    </row>
    <row r="201" spans="2:12" x14ac:dyDescent="0.4">
      <c r="B201" s="35">
        <f t="shared" si="14"/>
        <v>186</v>
      </c>
      <c r="C201" s="36">
        <f t="shared" si="15"/>
        <v>49461</v>
      </c>
      <c r="D201" s="37">
        <f t="shared" si="16"/>
        <v>0.03</v>
      </c>
      <c r="E201" s="38">
        <f t="shared" si="17"/>
        <v>1686.42</v>
      </c>
      <c r="F201" s="39"/>
      <c r="G201" s="40">
        <f t="shared" si="18"/>
        <v>596.99</v>
      </c>
      <c r="H201" s="40">
        <f t="shared" si="19"/>
        <v>1089.43</v>
      </c>
      <c r="I201" s="40">
        <f t="shared" si="20"/>
        <v>237705.37000000023</v>
      </c>
      <c r="J201" s="41">
        <f>IF(B201="","",SUM(G$16:G201))</f>
        <v>151379.4899999999</v>
      </c>
      <c r="K201" s="41">
        <f>IF(B201="","",SUM(H$16:H201))</f>
        <v>162294.63000000012</v>
      </c>
      <c r="L201" s="11"/>
    </row>
    <row r="202" spans="2:12" x14ac:dyDescent="0.4">
      <c r="B202" s="35">
        <f t="shared" si="14"/>
        <v>187</v>
      </c>
      <c r="C202" s="36">
        <f t="shared" si="15"/>
        <v>49491</v>
      </c>
      <c r="D202" s="37">
        <f t="shared" si="16"/>
        <v>0.03</v>
      </c>
      <c r="E202" s="38">
        <f t="shared" si="17"/>
        <v>1686.42</v>
      </c>
      <c r="F202" s="39"/>
      <c r="G202" s="40">
        <f t="shared" si="18"/>
        <v>594.26</v>
      </c>
      <c r="H202" s="40">
        <f t="shared" si="19"/>
        <v>1092.1600000000001</v>
      </c>
      <c r="I202" s="40">
        <f t="shared" si="20"/>
        <v>236613.21000000022</v>
      </c>
      <c r="J202" s="41">
        <f>IF(B202="","",SUM(G$16:G202))</f>
        <v>151973.74999999991</v>
      </c>
      <c r="K202" s="41">
        <f>IF(B202="","",SUM(H$16:H202))</f>
        <v>163386.79000000012</v>
      </c>
      <c r="L202" s="11"/>
    </row>
    <row r="203" spans="2:12" x14ac:dyDescent="0.4">
      <c r="B203" s="35">
        <f t="shared" si="14"/>
        <v>188</v>
      </c>
      <c r="C203" s="36">
        <f t="shared" si="15"/>
        <v>49522</v>
      </c>
      <c r="D203" s="37">
        <f t="shared" si="16"/>
        <v>0.03</v>
      </c>
      <c r="E203" s="38">
        <f t="shared" si="17"/>
        <v>1686.42</v>
      </c>
      <c r="F203" s="39"/>
      <c r="G203" s="40">
        <f t="shared" si="18"/>
        <v>591.53</v>
      </c>
      <c r="H203" s="40">
        <f t="shared" si="19"/>
        <v>1094.8900000000001</v>
      </c>
      <c r="I203" s="40">
        <f t="shared" si="20"/>
        <v>235518.32000000021</v>
      </c>
      <c r="J203" s="41">
        <f>IF(B203="","",SUM(G$16:G203))</f>
        <v>152565.27999999991</v>
      </c>
      <c r="K203" s="41">
        <f>IF(B203="","",SUM(H$16:H203))</f>
        <v>164481.68000000014</v>
      </c>
      <c r="L203" s="11"/>
    </row>
    <row r="204" spans="2:12" x14ac:dyDescent="0.4">
      <c r="B204" s="35">
        <f t="shared" si="14"/>
        <v>189</v>
      </c>
      <c r="C204" s="36">
        <f t="shared" si="15"/>
        <v>49553</v>
      </c>
      <c r="D204" s="37">
        <f t="shared" si="16"/>
        <v>0.03</v>
      </c>
      <c r="E204" s="38">
        <f t="shared" si="17"/>
        <v>1686.42</v>
      </c>
      <c r="F204" s="39"/>
      <c r="G204" s="40">
        <f t="shared" si="18"/>
        <v>588.79999999999995</v>
      </c>
      <c r="H204" s="40">
        <f t="shared" si="19"/>
        <v>1097.6200000000001</v>
      </c>
      <c r="I204" s="40">
        <f t="shared" si="20"/>
        <v>234420.70000000022</v>
      </c>
      <c r="J204" s="41">
        <f>IF(B204="","",SUM(G$16:G204))</f>
        <v>153154.0799999999</v>
      </c>
      <c r="K204" s="41">
        <f>IF(B204="","",SUM(H$16:H204))</f>
        <v>165579.30000000013</v>
      </c>
      <c r="L204" s="11"/>
    </row>
    <row r="205" spans="2:12" x14ac:dyDescent="0.4">
      <c r="B205" s="35">
        <f t="shared" si="14"/>
        <v>190</v>
      </c>
      <c r="C205" s="36">
        <f t="shared" si="15"/>
        <v>49583</v>
      </c>
      <c r="D205" s="37">
        <f t="shared" si="16"/>
        <v>0.03</v>
      </c>
      <c r="E205" s="38">
        <f t="shared" si="17"/>
        <v>1686.42</v>
      </c>
      <c r="F205" s="39"/>
      <c r="G205" s="40">
        <f t="shared" si="18"/>
        <v>586.04999999999995</v>
      </c>
      <c r="H205" s="40">
        <f t="shared" si="19"/>
        <v>1100.3700000000001</v>
      </c>
      <c r="I205" s="40">
        <f t="shared" si="20"/>
        <v>233320.33000000022</v>
      </c>
      <c r="J205" s="41">
        <f>IF(B205="","",SUM(G$16:G205))</f>
        <v>153740.12999999989</v>
      </c>
      <c r="K205" s="41">
        <f>IF(B205="","",SUM(H$16:H205))</f>
        <v>166679.67000000013</v>
      </c>
      <c r="L205" s="11"/>
    </row>
    <row r="206" spans="2:12" x14ac:dyDescent="0.4">
      <c r="B206" s="35">
        <f t="shared" si="14"/>
        <v>191</v>
      </c>
      <c r="C206" s="36">
        <f t="shared" si="15"/>
        <v>49614</v>
      </c>
      <c r="D206" s="37">
        <f t="shared" si="16"/>
        <v>0.03</v>
      </c>
      <c r="E206" s="38">
        <f t="shared" si="17"/>
        <v>1686.42</v>
      </c>
      <c r="F206" s="39"/>
      <c r="G206" s="40">
        <f t="shared" si="18"/>
        <v>583.29999999999995</v>
      </c>
      <c r="H206" s="40">
        <f t="shared" si="19"/>
        <v>1103.1200000000001</v>
      </c>
      <c r="I206" s="40">
        <f t="shared" si="20"/>
        <v>232217.21000000022</v>
      </c>
      <c r="J206" s="41">
        <f>IF(B206="","",SUM(G$16:G206))</f>
        <v>154323.42999999988</v>
      </c>
      <c r="K206" s="41">
        <f>IF(B206="","",SUM(H$16:H206))</f>
        <v>167782.79000000012</v>
      </c>
      <c r="L206" s="11"/>
    </row>
    <row r="207" spans="2:12" x14ac:dyDescent="0.4">
      <c r="B207" s="35">
        <f t="shared" si="14"/>
        <v>192</v>
      </c>
      <c r="C207" s="36">
        <f t="shared" si="15"/>
        <v>49644</v>
      </c>
      <c r="D207" s="37">
        <f t="shared" si="16"/>
        <v>0.03</v>
      </c>
      <c r="E207" s="38">
        <f t="shared" si="17"/>
        <v>1686.42</v>
      </c>
      <c r="F207" s="39"/>
      <c r="G207" s="40">
        <f t="shared" si="18"/>
        <v>580.54</v>
      </c>
      <c r="H207" s="40">
        <f t="shared" si="19"/>
        <v>1105.8800000000001</v>
      </c>
      <c r="I207" s="40">
        <f t="shared" si="20"/>
        <v>231111.33000000022</v>
      </c>
      <c r="J207" s="41">
        <f>IF(B207="","",SUM(G$16:G207))</f>
        <v>154903.96999999988</v>
      </c>
      <c r="K207" s="41">
        <f>IF(B207="","",SUM(H$16:H207))</f>
        <v>168888.67000000013</v>
      </c>
      <c r="L207" s="11"/>
    </row>
    <row r="208" spans="2:12" x14ac:dyDescent="0.4">
      <c r="B208" s="35">
        <f t="shared" ref="B208:B239" si="21">IF(B207&gt;=nper,"",B207+1)</f>
        <v>193</v>
      </c>
      <c r="C208" s="36">
        <f t="shared" ref="C208:C386" si="22">IF(B208="","",DATE(YEAR(fpdate),MONTH(fpdate)+(B208-1),DAY(fpdate)))</f>
        <v>49675</v>
      </c>
      <c r="D208" s="37">
        <f t="shared" ref="D208:D271" si="23">IF(ISNUMBER(C208),INDEX($H$4:$H$11,MATCH(C208,$I$4:$I$11,1)),"")</f>
        <v>0.03</v>
      </c>
      <c r="E208" s="38">
        <f t="shared" ref="E208:E271" si="24">IF(B208="","",MIN(ROUND(IF(B208=1,$E$10,IF(D208=D207,E207,-PMT(D208/12,nper-B208+1,I207))),2),I207+ROUND(D208/12*I207,2)))</f>
        <v>1686.42</v>
      </c>
      <c r="F208" s="39"/>
      <c r="G208" s="40">
        <f t="shared" ref="G208:G271" si="25">IF(B208="","",ROUND(D208/12*I207,2))</f>
        <v>577.78</v>
      </c>
      <c r="H208" s="40">
        <f t="shared" ref="H208:H271" si="26">IF(B208="","",E208-G208+F208)</f>
        <v>1108.6400000000001</v>
      </c>
      <c r="I208" s="40">
        <f t="shared" ref="I208:I271" si="27">IF(B208="","",I207-H208)</f>
        <v>230002.69000000021</v>
      </c>
      <c r="J208" s="41">
        <f>IF(B208="","",SUM(G$16:G208))</f>
        <v>155481.74999999988</v>
      </c>
      <c r="K208" s="41">
        <f>IF(B208="","",SUM(H$16:H208))</f>
        <v>169997.31000000014</v>
      </c>
      <c r="L208" s="11"/>
    </row>
    <row r="209" spans="2:12" x14ac:dyDescent="0.4">
      <c r="B209" s="35">
        <f t="shared" si="21"/>
        <v>194</v>
      </c>
      <c r="C209" s="36">
        <f t="shared" si="22"/>
        <v>49706</v>
      </c>
      <c r="D209" s="37">
        <f t="shared" si="23"/>
        <v>0.03</v>
      </c>
      <c r="E209" s="38">
        <f t="shared" si="24"/>
        <v>1686.42</v>
      </c>
      <c r="F209" s="39"/>
      <c r="G209" s="40">
        <f t="shared" si="25"/>
        <v>575.01</v>
      </c>
      <c r="H209" s="40">
        <f t="shared" si="26"/>
        <v>1111.4100000000001</v>
      </c>
      <c r="I209" s="40">
        <f t="shared" si="27"/>
        <v>228891.2800000002</v>
      </c>
      <c r="J209" s="41">
        <f>IF(B209="","",SUM(G$16:G209))</f>
        <v>156056.75999999989</v>
      </c>
      <c r="K209" s="41">
        <f>IF(B209="","",SUM(H$16:H209))</f>
        <v>171108.72000000015</v>
      </c>
      <c r="L209" s="11"/>
    </row>
    <row r="210" spans="2:12" x14ac:dyDescent="0.4">
      <c r="B210" s="35">
        <f t="shared" si="21"/>
        <v>195</v>
      </c>
      <c r="C210" s="36">
        <f t="shared" si="22"/>
        <v>49735</v>
      </c>
      <c r="D210" s="37">
        <f t="shared" si="23"/>
        <v>0.03</v>
      </c>
      <c r="E210" s="38">
        <f t="shared" si="24"/>
        <v>1686.42</v>
      </c>
      <c r="F210" s="39"/>
      <c r="G210" s="40">
        <f t="shared" si="25"/>
        <v>572.23</v>
      </c>
      <c r="H210" s="40">
        <f t="shared" si="26"/>
        <v>1114.19</v>
      </c>
      <c r="I210" s="40">
        <f t="shared" si="27"/>
        <v>227777.0900000002</v>
      </c>
      <c r="J210" s="41">
        <f>IF(B210="","",SUM(G$16:G210))</f>
        <v>156628.9899999999</v>
      </c>
      <c r="K210" s="41">
        <f>IF(B210="","",SUM(H$16:H210))</f>
        <v>172222.91000000015</v>
      </c>
      <c r="L210" s="11"/>
    </row>
    <row r="211" spans="2:12" x14ac:dyDescent="0.4">
      <c r="B211" s="35">
        <f t="shared" si="21"/>
        <v>196</v>
      </c>
      <c r="C211" s="36">
        <f t="shared" si="22"/>
        <v>49766</v>
      </c>
      <c r="D211" s="37">
        <f t="shared" si="23"/>
        <v>0.03</v>
      </c>
      <c r="E211" s="38">
        <f t="shared" si="24"/>
        <v>1686.42</v>
      </c>
      <c r="F211" s="39"/>
      <c r="G211" s="40">
        <f t="shared" si="25"/>
        <v>569.44000000000005</v>
      </c>
      <c r="H211" s="40">
        <f t="shared" si="26"/>
        <v>1116.98</v>
      </c>
      <c r="I211" s="40">
        <f t="shared" si="27"/>
        <v>226660.11000000019</v>
      </c>
      <c r="J211" s="41">
        <f>IF(B211="","",SUM(G$16:G211))</f>
        <v>157198.42999999991</v>
      </c>
      <c r="K211" s="41">
        <f>IF(B211="","",SUM(H$16:H211))</f>
        <v>173339.89000000016</v>
      </c>
      <c r="L211" s="11"/>
    </row>
    <row r="212" spans="2:12" x14ac:dyDescent="0.4">
      <c r="B212" s="35">
        <f t="shared" si="21"/>
        <v>197</v>
      </c>
      <c r="C212" s="36">
        <f t="shared" si="22"/>
        <v>49796</v>
      </c>
      <c r="D212" s="37">
        <f t="shared" si="23"/>
        <v>0.03</v>
      </c>
      <c r="E212" s="38">
        <f t="shared" si="24"/>
        <v>1686.42</v>
      </c>
      <c r="F212" s="39"/>
      <c r="G212" s="40">
        <f t="shared" si="25"/>
        <v>566.65</v>
      </c>
      <c r="H212" s="40">
        <f t="shared" si="26"/>
        <v>1119.77</v>
      </c>
      <c r="I212" s="40">
        <f t="shared" si="27"/>
        <v>225540.3400000002</v>
      </c>
      <c r="J212" s="41">
        <f>IF(B212="","",SUM(G$16:G212))</f>
        <v>157765.0799999999</v>
      </c>
      <c r="K212" s="41">
        <f>IF(B212="","",SUM(H$16:H212))</f>
        <v>174459.66000000015</v>
      </c>
      <c r="L212" s="11"/>
    </row>
    <row r="213" spans="2:12" x14ac:dyDescent="0.4">
      <c r="B213" s="35">
        <f t="shared" si="21"/>
        <v>198</v>
      </c>
      <c r="C213" s="36">
        <f t="shared" si="22"/>
        <v>49827</v>
      </c>
      <c r="D213" s="37">
        <f t="shared" si="23"/>
        <v>0.03</v>
      </c>
      <c r="E213" s="38">
        <f t="shared" si="24"/>
        <v>1686.42</v>
      </c>
      <c r="F213" s="39"/>
      <c r="G213" s="40">
        <f t="shared" si="25"/>
        <v>563.85</v>
      </c>
      <c r="H213" s="40">
        <f t="shared" si="26"/>
        <v>1122.5700000000002</v>
      </c>
      <c r="I213" s="40">
        <f t="shared" si="27"/>
        <v>224417.77000000019</v>
      </c>
      <c r="J213" s="41">
        <f>IF(B213="","",SUM(G$16:G213))</f>
        <v>158328.92999999991</v>
      </c>
      <c r="K213" s="41">
        <f>IF(B213="","",SUM(H$16:H213))</f>
        <v>175582.23000000016</v>
      </c>
      <c r="L213" s="11"/>
    </row>
    <row r="214" spans="2:12" x14ac:dyDescent="0.4">
      <c r="B214" s="35">
        <f t="shared" si="21"/>
        <v>199</v>
      </c>
      <c r="C214" s="36">
        <f t="shared" si="22"/>
        <v>49857</v>
      </c>
      <c r="D214" s="37">
        <f t="shared" si="23"/>
        <v>0.03</v>
      </c>
      <c r="E214" s="38">
        <f t="shared" si="24"/>
        <v>1686.42</v>
      </c>
      <c r="F214" s="39"/>
      <c r="G214" s="40">
        <f t="shared" si="25"/>
        <v>561.04</v>
      </c>
      <c r="H214" s="40">
        <f t="shared" si="26"/>
        <v>1125.3800000000001</v>
      </c>
      <c r="I214" s="40">
        <f t="shared" si="27"/>
        <v>223292.39000000019</v>
      </c>
      <c r="J214" s="41">
        <f>IF(B214="","",SUM(G$16:G214))</f>
        <v>158889.96999999991</v>
      </c>
      <c r="K214" s="41">
        <f>IF(B214="","",SUM(H$16:H214))</f>
        <v>176707.61000000016</v>
      </c>
      <c r="L214" s="11"/>
    </row>
    <row r="215" spans="2:12" x14ac:dyDescent="0.4">
      <c r="B215" s="35">
        <f t="shared" si="21"/>
        <v>200</v>
      </c>
      <c r="C215" s="36">
        <f t="shared" si="22"/>
        <v>49888</v>
      </c>
      <c r="D215" s="37">
        <f t="shared" si="23"/>
        <v>0.03</v>
      </c>
      <c r="E215" s="38">
        <f t="shared" si="24"/>
        <v>1686.42</v>
      </c>
      <c r="F215" s="39"/>
      <c r="G215" s="40">
        <f t="shared" si="25"/>
        <v>558.23</v>
      </c>
      <c r="H215" s="40">
        <f t="shared" si="26"/>
        <v>1128.19</v>
      </c>
      <c r="I215" s="40">
        <f t="shared" si="27"/>
        <v>222164.20000000019</v>
      </c>
      <c r="J215" s="41">
        <f>IF(B215="","",SUM(G$16:G215))</f>
        <v>159448.19999999992</v>
      </c>
      <c r="K215" s="41">
        <f>IF(B215="","",SUM(H$16:H215))</f>
        <v>177835.80000000016</v>
      </c>
      <c r="L215" s="11"/>
    </row>
    <row r="216" spans="2:12" x14ac:dyDescent="0.4">
      <c r="B216" s="35">
        <f t="shared" si="21"/>
        <v>201</v>
      </c>
      <c r="C216" s="36">
        <f t="shared" si="22"/>
        <v>49919</v>
      </c>
      <c r="D216" s="37">
        <f t="shared" si="23"/>
        <v>0.03</v>
      </c>
      <c r="E216" s="38">
        <f t="shared" si="24"/>
        <v>1686.42</v>
      </c>
      <c r="F216" s="39"/>
      <c r="G216" s="40">
        <f t="shared" si="25"/>
        <v>555.41</v>
      </c>
      <c r="H216" s="40">
        <f t="shared" si="26"/>
        <v>1131.0100000000002</v>
      </c>
      <c r="I216" s="40">
        <f t="shared" si="27"/>
        <v>221033.19000000018</v>
      </c>
      <c r="J216" s="41">
        <f>IF(B216="","",SUM(G$16:G216))</f>
        <v>160003.60999999993</v>
      </c>
      <c r="K216" s="41">
        <f>IF(B216="","",SUM(H$16:H216))</f>
        <v>178966.81000000017</v>
      </c>
      <c r="L216" s="11"/>
    </row>
    <row r="217" spans="2:12" x14ac:dyDescent="0.4">
      <c r="B217" s="35">
        <f t="shared" si="21"/>
        <v>202</v>
      </c>
      <c r="C217" s="36">
        <f t="shared" si="22"/>
        <v>49949</v>
      </c>
      <c r="D217" s="37">
        <f t="shared" si="23"/>
        <v>0.03</v>
      </c>
      <c r="E217" s="38">
        <f t="shared" si="24"/>
        <v>1686.42</v>
      </c>
      <c r="F217" s="39"/>
      <c r="G217" s="40">
        <f t="shared" si="25"/>
        <v>552.58000000000004</v>
      </c>
      <c r="H217" s="40">
        <f t="shared" si="26"/>
        <v>1133.8400000000001</v>
      </c>
      <c r="I217" s="40">
        <f t="shared" si="27"/>
        <v>219899.35000000018</v>
      </c>
      <c r="J217" s="41">
        <f>IF(B217="","",SUM(G$16:G217))</f>
        <v>160556.18999999992</v>
      </c>
      <c r="K217" s="41">
        <f>IF(B217="","",SUM(H$16:H217))</f>
        <v>180100.65000000017</v>
      </c>
      <c r="L217" s="11"/>
    </row>
    <row r="218" spans="2:12" x14ac:dyDescent="0.4">
      <c r="B218" s="35">
        <f t="shared" si="21"/>
        <v>203</v>
      </c>
      <c r="C218" s="36">
        <f t="shared" si="22"/>
        <v>49980</v>
      </c>
      <c r="D218" s="37">
        <f t="shared" si="23"/>
        <v>0.03</v>
      </c>
      <c r="E218" s="38">
        <f t="shared" si="24"/>
        <v>1686.42</v>
      </c>
      <c r="F218" s="39"/>
      <c r="G218" s="40">
        <f t="shared" si="25"/>
        <v>549.75</v>
      </c>
      <c r="H218" s="40">
        <f t="shared" si="26"/>
        <v>1136.67</v>
      </c>
      <c r="I218" s="40">
        <f t="shared" si="27"/>
        <v>218762.68000000017</v>
      </c>
      <c r="J218" s="41">
        <f>IF(B218="","",SUM(G$16:G218))</f>
        <v>161105.93999999992</v>
      </c>
      <c r="K218" s="41">
        <f>IF(B218="","",SUM(H$16:H218))</f>
        <v>181237.32000000018</v>
      </c>
      <c r="L218" s="11"/>
    </row>
    <row r="219" spans="2:12" x14ac:dyDescent="0.4">
      <c r="B219" s="35">
        <f t="shared" si="21"/>
        <v>204</v>
      </c>
      <c r="C219" s="36">
        <f t="shared" si="22"/>
        <v>50010</v>
      </c>
      <c r="D219" s="37">
        <f t="shared" si="23"/>
        <v>0.03</v>
      </c>
      <c r="E219" s="38">
        <f t="shared" si="24"/>
        <v>1686.42</v>
      </c>
      <c r="F219" s="39"/>
      <c r="G219" s="40">
        <f t="shared" si="25"/>
        <v>546.91</v>
      </c>
      <c r="H219" s="40">
        <f t="shared" si="26"/>
        <v>1139.5100000000002</v>
      </c>
      <c r="I219" s="40">
        <f t="shared" si="27"/>
        <v>217623.17000000016</v>
      </c>
      <c r="J219" s="41">
        <f>IF(B219="","",SUM(G$16:G219))</f>
        <v>161652.84999999992</v>
      </c>
      <c r="K219" s="41">
        <f>IF(B219="","",SUM(H$16:H219))</f>
        <v>182376.83000000019</v>
      </c>
      <c r="L219" s="11"/>
    </row>
    <row r="220" spans="2:12" x14ac:dyDescent="0.4">
      <c r="B220" s="35">
        <f t="shared" si="21"/>
        <v>205</v>
      </c>
      <c r="C220" s="36">
        <f t="shared" si="22"/>
        <v>50041</v>
      </c>
      <c r="D220" s="37">
        <f t="shared" si="23"/>
        <v>0.03</v>
      </c>
      <c r="E220" s="38">
        <f t="shared" si="24"/>
        <v>1686.42</v>
      </c>
      <c r="F220" s="39"/>
      <c r="G220" s="40">
        <f t="shared" si="25"/>
        <v>544.05999999999995</v>
      </c>
      <c r="H220" s="40">
        <f t="shared" si="26"/>
        <v>1142.3600000000001</v>
      </c>
      <c r="I220" s="40">
        <f t="shared" si="27"/>
        <v>216480.81000000017</v>
      </c>
      <c r="J220" s="41">
        <f>IF(B220="","",SUM(G$16:G220))</f>
        <v>162196.90999999992</v>
      </c>
      <c r="K220" s="41">
        <f>IF(B220="","",SUM(H$16:H220))</f>
        <v>183519.19000000018</v>
      </c>
      <c r="L220" s="11"/>
    </row>
    <row r="221" spans="2:12" x14ac:dyDescent="0.4">
      <c r="B221" s="35">
        <f t="shared" si="21"/>
        <v>206</v>
      </c>
      <c r="C221" s="36">
        <f t="shared" si="22"/>
        <v>50072</v>
      </c>
      <c r="D221" s="37">
        <f t="shared" si="23"/>
        <v>0.03</v>
      </c>
      <c r="E221" s="38">
        <f t="shared" si="24"/>
        <v>1686.42</v>
      </c>
      <c r="F221" s="39"/>
      <c r="G221" s="40">
        <f t="shared" si="25"/>
        <v>541.20000000000005</v>
      </c>
      <c r="H221" s="40">
        <f t="shared" si="26"/>
        <v>1145.22</v>
      </c>
      <c r="I221" s="40">
        <f t="shared" si="27"/>
        <v>215335.59000000017</v>
      </c>
      <c r="J221" s="41">
        <f>IF(B221="","",SUM(G$16:G221))</f>
        <v>162738.10999999993</v>
      </c>
      <c r="K221" s="41">
        <f>IF(B221="","",SUM(H$16:H221))</f>
        <v>184664.41000000018</v>
      </c>
      <c r="L221" s="11"/>
    </row>
    <row r="222" spans="2:12" x14ac:dyDescent="0.4">
      <c r="B222" s="35">
        <f t="shared" si="21"/>
        <v>207</v>
      </c>
      <c r="C222" s="36">
        <f t="shared" si="22"/>
        <v>50100</v>
      </c>
      <c r="D222" s="37">
        <f t="shared" si="23"/>
        <v>0.03</v>
      </c>
      <c r="E222" s="38">
        <f t="shared" si="24"/>
        <v>1686.42</v>
      </c>
      <c r="F222" s="39"/>
      <c r="G222" s="40">
        <f t="shared" si="25"/>
        <v>538.34</v>
      </c>
      <c r="H222" s="40">
        <f t="shared" si="26"/>
        <v>1148.08</v>
      </c>
      <c r="I222" s="40">
        <f t="shared" si="27"/>
        <v>214187.51000000018</v>
      </c>
      <c r="J222" s="41">
        <f>IF(B222="","",SUM(G$16:G222))</f>
        <v>163276.44999999992</v>
      </c>
      <c r="K222" s="41">
        <f>IF(B222="","",SUM(H$16:H222))</f>
        <v>185812.49000000017</v>
      </c>
      <c r="L222" s="11"/>
    </row>
    <row r="223" spans="2:12" x14ac:dyDescent="0.4">
      <c r="B223" s="35">
        <f t="shared" si="21"/>
        <v>208</v>
      </c>
      <c r="C223" s="36">
        <f t="shared" si="22"/>
        <v>50131</v>
      </c>
      <c r="D223" s="37">
        <f t="shared" si="23"/>
        <v>0.03</v>
      </c>
      <c r="E223" s="38">
        <f t="shared" si="24"/>
        <v>1686.42</v>
      </c>
      <c r="F223" s="39"/>
      <c r="G223" s="40">
        <f t="shared" si="25"/>
        <v>535.47</v>
      </c>
      <c r="H223" s="40">
        <f t="shared" si="26"/>
        <v>1150.95</v>
      </c>
      <c r="I223" s="40">
        <f t="shared" si="27"/>
        <v>213036.56000000017</v>
      </c>
      <c r="J223" s="41">
        <f>IF(B223="","",SUM(G$16:G223))</f>
        <v>163811.91999999993</v>
      </c>
      <c r="K223" s="41">
        <f>IF(B223="","",SUM(H$16:H223))</f>
        <v>186963.44000000018</v>
      </c>
      <c r="L223" s="11"/>
    </row>
    <row r="224" spans="2:12" x14ac:dyDescent="0.4">
      <c r="B224" s="35">
        <f t="shared" si="21"/>
        <v>209</v>
      </c>
      <c r="C224" s="36">
        <f t="shared" si="22"/>
        <v>50161</v>
      </c>
      <c r="D224" s="37">
        <f t="shared" si="23"/>
        <v>0.03</v>
      </c>
      <c r="E224" s="38">
        <f t="shared" si="24"/>
        <v>1686.42</v>
      </c>
      <c r="F224" s="39"/>
      <c r="G224" s="40">
        <f t="shared" si="25"/>
        <v>532.59</v>
      </c>
      <c r="H224" s="40">
        <f t="shared" si="26"/>
        <v>1153.83</v>
      </c>
      <c r="I224" s="40">
        <f t="shared" si="27"/>
        <v>211882.73000000019</v>
      </c>
      <c r="J224" s="41">
        <f>IF(B224="","",SUM(G$16:G224))</f>
        <v>164344.50999999992</v>
      </c>
      <c r="K224" s="41">
        <f>IF(B224="","",SUM(H$16:H224))</f>
        <v>188117.27000000016</v>
      </c>
      <c r="L224" s="11"/>
    </row>
    <row r="225" spans="2:12" x14ac:dyDescent="0.4">
      <c r="B225" s="35">
        <f t="shared" si="21"/>
        <v>210</v>
      </c>
      <c r="C225" s="36">
        <f t="shared" si="22"/>
        <v>50192</v>
      </c>
      <c r="D225" s="37">
        <f t="shared" si="23"/>
        <v>0.03</v>
      </c>
      <c r="E225" s="38">
        <f t="shared" si="24"/>
        <v>1686.42</v>
      </c>
      <c r="F225" s="39"/>
      <c r="G225" s="40">
        <f t="shared" si="25"/>
        <v>529.71</v>
      </c>
      <c r="H225" s="40">
        <f t="shared" si="26"/>
        <v>1156.71</v>
      </c>
      <c r="I225" s="40">
        <f t="shared" si="27"/>
        <v>210726.02000000019</v>
      </c>
      <c r="J225" s="41">
        <f>IF(B225="","",SUM(G$16:G225))</f>
        <v>164874.21999999991</v>
      </c>
      <c r="K225" s="41">
        <f>IF(B225="","",SUM(H$16:H225))</f>
        <v>189273.98000000016</v>
      </c>
      <c r="L225" s="11"/>
    </row>
    <row r="226" spans="2:12" x14ac:dyDescent="0.4">
      <c r="B226" s="35">
        <f t="shared" si="21"/>
        <v>211</v>
      </c>
      <c r="C226" s="36">
        <f t="shared" si="22"/>
        <v>50222</v>
      </c>
      <c r="D226" s="37">
        <f t="shared" si="23"/>
        <v>0.03</v>
      </c>
      <c r="E226" s="38">
        <f t="shared" si="24"/>
        <v>1686.42</v>
      </c>
      <c r="F226" s="39"/>
      <c r="G226" s="40">
        <f t="shared" si="25"/>
        <v>526.82000000000005</v>
      </c>
      <c r="H226" s="40">
        <f t="shared" si="26"/>
        <v>1159.5999999999999</v>
      </c>
      <c r="I226" s="40">
        <f t="shared" si="27"/>
        <v>209566.42000000019</v>
      </c>
      <c r="J226" s="41">
        <f>IF(B226="","",SUM(G$16:G226))</f>
        <v>165401.03999999992</v>
      </c>
      <c r="K226" s="41">
        <f>IF(B226="","",SUM(H$16:H226))</f>
        <v>190433.58000000016</v>
      </c>
      <c r="L226" s="11"/>
    </row>
    <row r="227" spans="2:12" x14ac:dyDescent="0.4">
      <c r="B227" s="35">
        <f t="shared" si="21"/>
        <v>212</v>
      </c>
      <c r="C227" s="36">
        <f t="shared" si="22"/>
        <v>50253</v>
      </c>
      <c r="D227" s="37">
        <f t="shared" si="23"/>
        <v>0.03</v>
      </c>
      <c r="E227" s="38">
        <f t="shared" si="24"/>
        <v>1686.42</v>
      </c>
      <c r="F227" s="39"/>
      <c r="G227" s="40">
        <f t="shared" si="25"/>
        <v>523.91999999999996</v>
      </c>
      <c r="H227" s="40">
        <f t="shared" si="26"/>
        <v>1162.5</v>
      </c>
      <c r="I227" s="40">
        <f t="shared" si="27"/>
        <v>208403.92000000019</v>
      </c>
      <c r="J227" s="41">
        <f>IF(B227="","",SUM(G$16:G227))</f>
        <v>165924.95999999993</v>
      </c>
      <c r="K227" s="41">
        <f>IF(B227="","",SUM(H$16:H227))</f>
        <v>191596.08000000016</v>
      </c>
      <c r="L227" s="11"/>
    </row>
    <row r="228" spans="2:12" x14ac:dyDescent="0.4">
      <c r="B228" s="35">
        <f t="shared" si="21"/>
        <v>213</v>
      </c>
      <c r="C228" s="36">
        <f t="shared" si="22"/>
        <v>50284</v>
      </c>
      <c r="D228" s="37">
        <f t="shared" si="23"/>
        <v>0.03</v>
      </c>
      <c r="E228" s="38">
        <f t="shared" si="24"/>
        <v>1686.42</v>
      </c>
      <c r="F228" s="39"/>
      <c r="G228" s="40">
        <f t="shared" si="25"/>
        <v>521.01</v>
      </c>
      <c r="H228" s="40">
        <f t="shared" si="26"/>
        <v>1165.4100000000001</v>
      </c>
      <c r="I228" s="40">
        <f t="shared" si="27"/>
        <v>207238.51000000018</v>
      </c>
      <c r="J228" s="41">
        <f>IF(B228="","",SUM(G$16:G228))</f>
        <v>166445.96999999994</v>
      </c>
      <c r="K228" s="41">
        <f>IF(B228="","",SUM(H$16:H228))</f>
        <v>192761.49000000017</v>
      </c>
      <c r="L228" s="11"/>
    </row>
    <row r="229" spans="2:12" x14ac:dyDescent="0.4">
      <c r="B229" s="35">
        <f t="shared" si="21"/>
        <v>214</v>
      </c>
      <c r="C229" s="36">
        <f t="shared" si="22"/>
        <v>50314</v>
      </c>
      <c r="D229" s="37">
        <f t="shared" si="23"/>
        <v>0.03</v>
      </c>
      <c r="E229" s="38">
        <f t="shared" si="24"/>
        <v>1686.42</v>
      </c>
      <c r="F229" s="39"/>
      <c r="G229" s="40">
        <f t="shared" si="25"/>
        <v>518.1</v>
      </c>
      <c r="H229" s="40">
        <f t="shared" si="26"/>
        <v>1168.3200000000002</v>
      </c>
      <c r="I229" s="40">
        <f t="shared" si="27"/>
        <v>206070.19000000018</v>
      </c>
      <c r="J229" s="41">
        <f>IF(B229="","",SUM(G$16:G229))</f>
        <v>166964.06999999995</v>
      </c>
      <c r="K229" s="41">
        <f>IF(B229="","",SUM(H$16:H229))</f>
        <v>193929.81000000017</v>
      </c>
      <c r="L229" s="11"/>
    </row>
    <row r="230" spans="2:12" x14ac:dyDescent="0.4">
      <c r="B230" s="35">
        <f t="shared" si="21"/>
        <v>215</v>
      </c>
      <c r="C230" s="36">
        <f t="shared" si="22"/>
        <v>50345</v>
      </c>
      <c r="D230" s="37">
        <f t="shared" si="23"/>
        <v>0.03</v>
      </c>
      <c r="E230" s="38">
        <f t="shared" si="24"/>
        <v>1686.42</v>
      </c>
      <c r="F230" s="39"/>
      <c r="G230" s="40">
        <f t="shared" si="25"/>
        <v>515.17999999999995</v>
      </c>
      <c r="H230" s="40">
        <f t="shared" si="26"/>
        <v>1171.2400000000002</v>
      </c>
      <c r="I230" s="40">
        <f t="shared" si="27"/>
        <v>204898.95000000019</v>
      </c>
      <c r="J230" s="41">
        <f>IF(B230="","",SUM(G$16:G230))</f>
        <v>167479.24999999994</v>
      </c>
      <c r="K230" s="41">
        <f>IF(B230="","",SUM(H$16:H230))</f>
        <v>195101.05000000016</v>
      </c>
      <c r="L230" s="11"/>
    </row>
    <row r="231" spans="2:12" x14ac:dyDescent="0.4">
      <c r="B231" s="35">
        <f t="shared" si="21"/>
        <v>216</v>
      </c>
      <c r="C231" s="36">
        <f t="shared" si="22"/>
        <v>50375</v>
      </c>
      <c r="D231" s="37">
        <f t="shared" si="23"/>
        <v>0.03</v>
      </c>
      <c r="E231" s="38">
        <f t="shared" si="24"/>
        <v>1686.42</v>
      </c>
      <c r="F231" s="39"/>
      <c r="G231" s="40">
        <f t="shared" si="25"/>
        <v>512.25</v>
      </c>
      <c r="H231" s="40">
        <f t="shared" si="26"/>
        <v>1174.17</v>
      </c>
      <c r="I231" s="40">
        <f t="shared" si="27"/>
        <v>203724.78000000017</v>
      </c>
      <c r="J231" s="41">
        <f>IF(B231="","",SUM(G$16:G231))</f>
        <v>167991.49999999994</v>
      </c>
      <c r="K231" s="41">
        <f>IF(B231="","",SUM(H$16:H231))</f>
        <v>196275.22000000018</v>
      </c>
      <c r="L231" s="11"/>
    </row>
    <row r="232" spans="2:12" x14ac:dyDescent="0.4">
      <c r="B232" s="35">
        <f t="shared" si="21"/>
        <v>217</v>
      </c>
      <c r="C232" s="36">
        <f t="shared" si="22"/>
        <v>50406</v>
      </c>
      <c r="D232" s="37">
        <f t="shared" si="23"/>
        <v>0.03</v>
      </c>
      <c r="E232" s="38">
        <f t="shared" si="24"/>
        <v>1686.42</v>
      </c>
      <c r="F232" s="39"/>
      <c r="G232" s="40">
        <f t="shared" si="25"/>
        <v>509.31</v>
      </c>
      <c r="H232" s="40">
        <f t="shared" si="26"/>
        <v>1177.1100000000001</v>
      </c>
      <c r="I232" s="40">
        <f t="shared" si="27"/>
        <v>202547.67000000019</v>
      </c>
      <c r="J232" s="41">
        <f>IF(B232="","",SUM(G$16:G232))</f>
        <v>168500.80999999994</v>
      </c>
      <c r="K232" s="41">
        <f>IF(B232="","",SUM(H$16:H232))</f>
        <v>197452.33000000016</v>
      </c>
      <c r="L232" s="11"/>
    </row>
    <row r="233" spans="2:12" x14ac:dyDescent="0.4">
      <c r="B233" s="35">
        <f t="shared" si="21"/>
        <v>218</v>
      </c>
      <c r="C233" s="36">
        <f t="shared" si="22"/>
        <v>50437</v>
      </c>
      <c r="D233" s="37">
        <f t="shared" si="23"/>
        <v>0.03</v>
      </c>
      <c r="E233" s="38">
        <f t="shared" si="24"/>
        <v>1686.42</v>
      </c>
      <c r="F233" s="39"/>
      <c r="G233" s="40">
        <f t="shared" si="25"/>
        <v>506.37</v>
      </c>
      <c r="H233" s="40">
        <f t="shared" si="26"/>
        <v>1180.0500000000002</v>
      </c>
      <c r="I233" s="40">
        <f t="shared" si="27"/>
        <v>201367.6200000002</v>
      </c>
      <c r="J233" s="41">
        <f>IF(B233="","",SUM(G$16:G233))</f>
        <v>169007.17999999993</v>
      </c>
      <c r="K233" s="41">
        <f>IF(B233="","",SUM(H$16:H233))</f>
        <v>198632.38000000015</v>
      </c>
      <c r="L233" s="11"/>
    </row>
    <row r="234" spans="2:12" x14ac:dyDescent="0.4">
      <c r="B234" s="35">
        <f t="shared" si="21"/>
        <v>219</v>
      </c>
      <c r="C234" s="36">
        <f t="shared" si="22"/>
        <v>50465</v>
      </c>
      <c r="D234" s="37">
        <f t="shared" si="23"/>
        <v>0.03</v>
      </c>
      <c r="E234" s="38">
        <f t="shared" si="24"/>
        <v>1686.42</v>
      </c>
      <c r="F234" s="39"/>
      <c r="G234" s="40">
        <f t="shared" si="25"/>
        <v>503.42</v>
      </c>
      <c r="H234" s="40">
        <f t="shared" si="26"/>
        <v>1183</v>
      </c>
      <c r="I234" s="40">
        <f t="shared" si="27"/>
        <v>200184.6200000002</v>
      </c>
      <c r="J234" s="41">
        <f>IF(B234="","",SUM(G$16:G234))</f>
        <v>169510.59999999995</v>
      </c>
      <c r="K234" s="41">
        <f>IF(B234="","",SUM(H$16:H234))</f>
        <v>199815.38000000015</v>
      </c>
      <c r="L234" s="11"/>
    </row>
    <row r="235" spans="2:12" x14ac:dyDescent="0.4">
      <c r="B235" s="35">
        <f t="shared" si="21"/>
        <v>220</v>
      </c>
      <c r="C235" s="36">
        <f t="shared" si="22"/>
        <v>50496</v>
      </c>
      <c r="D235" s="37">
        <f t="shared" si="23"/>
        <v>0.03</v>
      </c>
      <c r="E235" s="38">
        <f t="shared" si="24"/>
        <v>1686.42</v>
      </c>
      <c r="F235" s="39"/>
      <c r="G235" s="40">
        <f t="shared" si="25"/>
        <v>500.46</v>
      </c>
      <c r="H235" s="40">
        <f t="shared" si="26"/>
        <v>1185.96</v>
      </c>
      <c r="I235" s="40">
        <f t="shared" si="27"/>
        <v>198998.66000000021</v>
      </c>
      <c r="J235" s="41">
        <f>IF(B235="","",SUM(G$16:G235))</f>
        <v>170011.05999999994</v>
      </c>
      <c r="K235" s="41">
        <f>IF(B235="","",SUM(H$16:H235))</f>
        <v>201001.34000000014</v>
      </c>
      <c r="L235" s="11"/>
    </row>
    <row r="236" spans="2:12" x14ac:dyDescent="0.4">
      <c r="B236" s="35">
        <f t="shared" si="21"/>
        <v>221</v>
      </c>
      <c r="C236" s="36">
        <f t="shared" si="22"/>
        <v>50526</v>
      </c>
      <c r="D236" s="37">
        <f t="shared" si="23"/>
        <v>0.03</v>
      </c>
      <c r="E236" s="38">
        <f t="shared" si="24"/>
        <v>1686.42</v>
      </c>
      <c r="F236" s="39"/>
      <c r="G236" s="40">
        <f t="shared" si="25"/>
        <v>497.5</v>
      </c>
      <c r="H236" s="40">
        <f t="shared" si="26"/>
        <v>1188.92</v>
      </c>
      <c r="I236" s="40">
        <f t="shared" si="27"/>
        <v>197809.74000000019</v>
      </c>
      <c r="J236" s="41">
        <f>IF(B236="","",SUM(G$16:G236))</f>
        <v>170508.55999999994</v>
      </c>
      <c r="K236" s="41">
        <f>IF(B236="","",SUM(H$16:H236))</f>
        <v>202190.26000000015</v>
      </c>
      <c r="L236" s="11"/>
    </row>
    <row r="237" spans="2:12" x14ac:dyDescent="0.4">
      <c r="B237" s="35">
        <f t="shared" si="21"/>
        <v>222</v>
      </c>
      <c r="C237" s="36">
        <f t="shared" si="22"/>
        <v>50557</v>
      </c>
      <c r="D237" s="37">
        <f t="shared" si="23"/>
        <v>0.03</v>
      </c>
      <c r="E237" s="38">
        <f t="shared" si="24"/>
        <v>1686.42</v>
      </c>
      <c r="F237" s="39"/>
      <c r="G237" s="40">
        <f t="shared" si="25"/>
        <v>494.52</v>
      </c>
      <c r="H237" s="40">
        <f t="shared" si="26"/>
        <v>1191.9000000000001</v>
      </c>
      <c r="I237" s="40">
        <f t="shared" si="27"/>
        <v>196617.8400000002</v>
      </c>
      <c r="J237" s="41">
        <f>IF(B237="","",SUM(G$16:G237))</f>
        <v>171003.07999999993</v>
      </c>
      <c r="K237" s="41">
        <f>IF(B237="","",SUM(H$16:H237))</f>
        <v>203382.16000000015</v>
      </c>
      <c r="L237" s="11"/>
    </row>
    <row r="238" spans="2:12" x14ac:dyDescent="0.4">
      <c r="B238" s="35">
        <f t="shared" si="21"/>
        <v>223</v>
      </c>
      <c r="C238" s="36">
        <f t="shared" si="22"/>
        <v>50587</v>
      </c>
      <c r="D238" s="37">
        <f t="shared" si="23"/>
        <v>0.03</v>
      </c>
      <c r="E238" s="38">
        <f t="shared" si="24"/>
        <v>1686.42</v>
      </c>
      <c r="F238" s="39"/>
      <c r="G238" s="40">
        <f t="shared" si="25"/>
        <v>491.54</v>
      </c>
      <c r="H238" s="40">
        <f t="shared" si="26"/>
        <v>1194.8800000000001</v>
      </c>
      <c r="I238" s="40">
        <f t="shared" si="27"/>
        <v>195422.9600000002</v>
      </c>
      <c r="J238" s="41">
        <f>IF(B238="","",SUM(G$16:G238))</f>
        <v>171494.61999999994</v>
      </c>
      <c r="K238" s="41">
        <f>IF(B238="","",SUM(H$16:H238))</f>
        <v>204577.04000000015</v>
      </c>
      <c r="L238" s="11"/>
    </row>
    <row r="239" spans="2:12" x14ac:dyDescent="0.4">
      <c r="B239" s="35">
        <f t="shared" si="21"/>
        <v>224</v>
      </c>
      <c r="C239" s="36">
        <f t="shared" si="22"/>
        <v>50618</v>
      </c>
      <c r="D239" s="37">
        <f t="shared" si="23"/>
        <v>0.03</v>
      </c>
      <c r="E239" s="38">
        <f t="shared" si="24"/>
        <v>1686.42</v>
      </c>
      <c r="F239" s="39"/>
      <c r="G239" s="40">
        <f t="shared" si="25"/>
        <v>488.56</v>
      </c>
      <c r="H239" s="40">
        <f t="shared" si="26"/>
        <v>1197.8600000000001</v>
      </c>
      <c r="I239" s="40">
        <f t="shared" si="27"/>
        <v>194225.10000000021</v>
      </c>
      <c r="J239" s="41">
        <f>IF(B239="","",SUM(G$16:G239))</f>
        <v>171983.17999999993</v>
      </c>
      <c r="K239" s="41">
        <f>IF(B239="","",SUM(H$16:H239))</f>
        <v>205774.90000000014</v>
      </c>
      <c r="L239" s="11"/>
    </row>
    <row r="240" spans="2:12" x14ac:dyDescent="0.4">
      <c r="B240" s="35">
        <f t="shared" ref="B240:B259" si="28">IF(B239&gt;=nper,"",B239+1)</f>
        <v>225</v>
      </c>
      <c r="C240" s="36">
        <f t="shared" si="22"/>
        <v>50649</v>
      </c>
      <c r="D240" s="37">
        <f t="shared" si="23"/>
        <v>0.03</v>
      </c>
      <c r="E240" s="38">
        <f t="shared" si="24"/>
        <v>1686.42</v>
      </c>
      <c r="F240" s="39"/>
      <c r="G240" s="40">
        <f t="shared" si="25"/>
        <v>485.56</v>
      </c>
      <c r="H240" s="40">
        <f t="shared" si="26"/>
        <v>1200.8600000000001</v>
      </c>
      <c r="I240" s="40">
        <f t="shared" si="27"/>
        <v>193024.24000000022</v>
      </c>
      <c r="J240" s="41">
        <f>IF(B240="","",SUM(G$16:G240))</f>
        <v>172468.73999999993</v>
      </c>
      <c r="K240" s="41">
        <f>IF(B240="","",SUM(H$16:H240))</f>
        <v>206975.76000000013</v>
      </c>
      <c r="L240" s="11"/>
    </row>
    <row r="241" spans="2:12" x14ac:dyDescent="0.4">
      <c r="B241" s="35">
        <f t="shared" si="28"/>
        <v>226</v>
      </c>
      <c r="C241" s="36">
        <f t="shared" si="22"/>
        <v>50679</v>
      </c>
      <c r="D241" s="37">
        <f t="shared" si="23"/>
        <v>0.03</v>
      </c>
      <c r="E241" s="38">
        <f t="shared" si="24"/>
        <v>1686.42</v>
      </c>
      <c r="F241" s="39"/>
      <c r="G241" s="40">
        <f t="shared" si="25"/>
        <v>482.56</v>
      </c>
      <c r="H241" s="40">
        <f t="shared" si="26"/>
        <v>1203.8600000000001</v>
      </c>
      <c r="I241" s="40">
        <f t="shared" si="27"/>
        <v>191820.38000000024</v>
      </c>
      <c r="J241" s="41">
        <f>IF(B241="","",SUM(G$16:G241))</f>
        <v>172951.29999999993</v>
      </c>
      <c r="K241" s="41">
        <f>IF(B241="","",SUM(H$16:H241))</f>
        <v>208179.62000000011</v>
      </c>
      <c r="L241" s="11"/>
    </row>
    <row r="242" spans="2:12" x14ac:dyDescent="0.4">
      <c r="B242" s="35">
        <f t="shared" si="28"/>
        <v>227</v>
      </c>
      <c r="C242" s="36">
        <f t="shared" si="22"/>
        <v>50710</v>
      </c>
      <c r="D242" s="37">
        <f t="shared" si="23"/>
        <v>0.03</v>
      </c>
      <c r="E242" s="38">
        <f t="shared" si="24"/>
        <v>1686.42</v>
      </c>
      <c r="F242" s="39"/>
      <c r="G242" s="40">
        <f t="shared" si="25"/>
        <v>479.55</v>
      </c>
      <c r="H242" s="40">
        <f t="shared" si="26"/>
        <v>1206.8700000000001</v>
      </c>
      <c r="I242" s="40">
        <f t="shared" si="27"/>
        <v>190613.51000000024</v>
      </c>
      <c r="J242" s="41">
        <f>IF(B242="","",SUM(G$16:G242))</f>
        <v>173430.84999999992</v>
      </c>
      <c r="K242" s="41">
        <f>IF(B242="","",SUM(H$16:H242))</f>
        <v>209386.49000000011</v>
      </c>
      <c r="L242" s="11"/>
    </row>
    <row r="243" spans="2:12" x14ac:dyDescent="0.4">
      <c r="B243" s="35">
        <f t="shared" si="28"/>
        <v>228</v>
      </c>
      <c r="C243" s="36">
        <f t="shared" si="22"/>
        <v>50740</v>
      </c>
      <c r="D243" s="37">
        <f t="shared" si="23"/>
        <v>0.03</v>
      </c>
      <c r="E243" s="38">
        <f t="shared" si="24"/>
        <v>1686.42</v>
      </c>
      <c r="F243" s="39"/>
      <c r="G243" s="40">
        <f t="shared" si="25"/>
        <v>476.53</v>
      </c>
      <c r="H243" s="40">
        <f t="shared" si="26"/>
        <v>1209.8900000000001</v>
      </c>
      <c r="I243" s="40">
        <f t="shared" si="27"/>
        <v>189403.62000000023</v>
      </c>
      <c r="J243" s="41">
        <f>IF(B243="","",SUM(G$16:G243))</f>
        <v>173907.37999999992</v>
      </c>
      <c r="K243" s="41">
        <f>IF(B243="","",SUM(H$16:H243))</f>
        <v>210596.38000000012</v>
      </c>
      <c r="L243" s="11"/>
    </row>
    <row r="244" spans="2:12" x14ac:dyDescent="0.4">
      <c r="B244" s="35">
        <f t="shared" si="28"/>
        <v>229</v>
      </c>
      <c r="C244" s="36">
        <f t="shared" si="22"/>
        <v>50771</v>
      </c>
      <c r="D244" s="37">
        <f t="shared" si="23"/>
        <v>0.03</v>
      </c>
      <c r="E244" s="38">
        <f t="shared" si="24"/>
        <v>1686.42</v>
      </c>
      <c r="F244" s="39"/>
      <c r="G244" s="40">
        <f t="shared" si="25"/>
        <v>473.51</v>
      </c>
      <c r="H244" s="40">
        <f t="shared" si="26"/>
        <v>1212.9100000000001</v>
      </c>
      <c r="I244" s="40">
        <f t="shared" si="27"/>
        <v>188190.71000000022</v>
      </c>
      <c r="J244" s="41">
        <f>IF(B244="","",SUM(G$16:G244))</f>
        <v>174380.88999999993</v>
      </c>
      <c r="K244" s="41">
        <f>IF(B244="","",SUM(H$16:H244))</f>
        <v>211809.29000000012</v>
      </c>
      <c r="L244" s="11"/>
    </row>
    <row r="245" spans="2:12" x14ac:dyDescent="0.4">
      <c r="B245" s="35">
        <f t="shared" si="28"/>
        <v>230</v>
      </c>
      <c r="C245" s="36">
        <f t="shared" si="22"/>
        <v>50802</v>
      </c>
      <c r="D245" s="37">
        <f t="shared" si="23"/>
        <v>0.03</v>
      </c>
      <c r="E245" s="38">
        <f t="shared" si="24"/>
        <v>1686.42</v>
      </c>
      <c r="F245" s="39"/>
      <c r="G245" s="40">
        <f t="shared" si="25"/>
        <v>470.48</v>
      </c>
      <c r="H245" s="40">
        <f t="shared" si="26"/>
        <v>1215.94</v>
      </c>
      <c r="I245" s="40">
        <f t="shared" si="27"/>
        <v>186974.77000000022</v>
      </c>
      <c r="J245" s="41">
        <f>IF(B245="","",SUM(G$16:G245))</f>
        <v>174851.36999999994</v>
      </c>
      <c r="K245" s="41">
        <f>IF(B245="","",SUM(H$16:H245))</f>
        <v>213025.23000000013</v>
      </c>
      <c r="L245" s="11"/>
    </row>
    <row r="246" spans="2:12" x14ac:dyDescent="0.4">
      <c r="B246" s="35">
        <f t="shared" si="28"/>
        <v>231</v>
      </c>
      <c r="C246" s="36">
        <f t="shared" si="22"/>
        <v>50830</v>
      </c>
      <c r="D246" s="37">
        <f t="shared" si="23"/>
        <v>0.03</v>
      </c>
      <c r="E246" s="38">
        <f t="shared" si="24"/>
        <v>1686.42</v>
      </c>
      <c r="F246" s="39"/>
      <c r="G246" s="40">
        <f t="shared" si="25"/>
        <v>467.44</v>
      </c>
      <c r="H246" s="40">
        <f t="shared" si="26"/>
        <v>1218.98</v>
      </c>
      <c r="I246" s="40">
        <f t="shared" si="27"/>
        <v>185755.79000000021</v>
      </c>
      <c r="J246" s="41">
        <f>IF(B246="","",SUM(G$16:G246))</f>
        <v>175318.80999999994</v>
      </c>
      <c r="K246" s="41">
        <f>IF(B246="","",SUM(H$16:H246))</f>
        <v>214244.21000000014</v>
      </c>
      <c r="L246" s="11"/>
    </row>
    <row r="247" spans="2:12" x14ac:dyDescent="0.4">
      <c r="B247" s="35">
        <f t="shared" si="28"/>
        <v>232</v>
      </c>
      <c r="C247" s="36">
        <f t="shared" si="22"/>
        <v>50861</v>
      </c>
      <c r="D247" s="37">
        <f t="shared" si="23"/>
        <v>0.03</v>
      </c>
      <c r="E247" s="38">
        <f t="shared" si="24"/>
        <v>1686.42</v>
      </c>
      <c r="F247" s="39"/>
      <c r="G247" s="40">
        <f t="shared" si="25"/>
        <v>464.39</v>
      </c>
      <c r="H247" s="40">
        <f t="shared" si="26"/>
        <v>1222.0300000000002</v>
      </c>
      <c r="I247" s="40">
        <f t="shared" si="27"/>
        <v>184533.76000000021</v>
      </c>
      <c r="J247" s="41">
        <f>IF(B247="","",SUM(G$16:G247))</f>
        <v>175783.19999999995</v>
      </c>
      <c r="K247" s="41">
        <f>IF(B247="","",SUM(H$16:H247))</f>
        <v>215466.24000000014</v>
      </c>
      <c r="L247" s="11"/>
    </row>
    <row r="248" spans="2:12" x14ac:dyDescent="0.4">
      <c r="B248" s="35">
        <f t="shared" si="28"/>
        <v>233</v>
      </c>
      <c r="C248" s="36">
        <f t="shared" si="22"/>
        <v>50891</v>
      </c>
      <c r="D248" s="37">
        <f t="shared" si="23"/>
        <v>0.03</v>
      </c>
      <c r="E248" s="38">
        <f t="shared" si="24"/>
        <v>1686.42</v>
      </c>
      <c r="F248" s="39"/>
      <c r="G248" s="40">
        <f t="shared" si="25"/>
        <v>461.33</v>
      </c>
      <c r="H248" s="40">
        <f t="shared" si="26"/>
        <v>1225.0900000000001</v>
      </c>
      <c r="I248" s="40">
        <f t="shared" si="27"/>
        <v>183308.67000000022</v>
      </c>
      <c r="J248" s="41">
        <f>IF(B248="","",SUM(G$16:G248))</f>
        <v>176244.52999999994</v>
      </c>
      <c r="K248" s="41">
        <f>IF(B248="","",SUM(H$16:H248))</f>
        <v>216691.33000000013</v>
      </c>
      <c r="L248" s="11"/>
    </row>
    <row r="249" spans="2:12" x14ac:dyDescent="0.4">
      <c r="B249" s="35">
        <f t="shared" si="28"/>
        <v>234</v>
      </c>
      <c r="C249" s="36">
        <f t="shared" si="22"/>
        <v>50922</v>
      </c>
      <c r="D249" s="37">
        <f t="shared" si="23"/>
        <v>0.03</v>
      </c>
      <c r="E249" s="38">
        <f t="shared" si="24"/>
        <v>1686.42</v>
      </c>
      <c r="F249" s="39"/>
      <c r="G249" s="40">
        <f t="shared" si="25"/>
        <v>458.27</v>
      </c>
      <c r="H249" s="40">
        <f t="shared" si="26"/>
        <v>1228.1500000000001</v>
      </c>
      <c r="I249" s="40">
        <f t="shared" si="27"/>
        <v>182080.52000000022</v>
      </c>
      <c r="J249" s="41">
        <f>IF(B249="","",SUM(G$16:G249))</f>
        <v>176702.79999999993</v>
      </c>
      <c r="K249" s="41">
        <f>IF(B249="","",SUM(H$16:H249))</f>
        <v>217919.48000000013</v>
      </c>
      <c r="L249" s="11"/>
    </row>
    <row r="250" spans="2:12" x14ac:dyDescent="0.4">
      <c r="B250" s="35">
        <f t="shared" si="28"/>
        <v>235</v>
      </c>
      <c r="C250" s="36">
        <f t="shared" si="22"/>
        <v>50952</v>
      </c>
      <c r="D250" s="37">
        <f t="shared" si="23"/>
        <v>0.03</v>
      </c>
      <c r="E250" s="38">
        <f t="shared" si="24"/>
        <v>1686.42</v>
      </c>
      <c r="F250" s="39"/>
      <c r="G250" s="40">
        <f t="shared" si="25"/>
        <v>455.2</v>
      </c>
      <c r="H250" s="40">
        <f t="shared" si="26"/>
        <v>1231.22</v>
      </c>
      <c r="I250" s="40">
        <f t="shared" si="27"/>
        <v>180849.30000000022</v>
      </c>
      <c r="J250" s="41">
        <f>IF(B250="","",SUM(G$16:G250))</f>
        <v>177157.99999999994</v>
      </c>
      <c r="K250" s="41">
        <f>IF(B250="","",SUM(H$16:H250))</f>
        <v>219150.70000000013</v>
      </c>
      <c r="L250" s="11"/>
    </row>
    <row r="251" spans="2:12" x14ac:dyDescent="0.4">
      <c r="B251" s="35">
        <f t="shared" si="28"/>
        <v>236</v>
      </c>
      <c r="C251" s="36">
        <f t="shared" si="22"/>
        <v>50983</v>
      </c>
      <c r="D251" s="37">
        <f t="shared" si="23"/>
        <v>0.03</v>
      </c>
      <c r="E251" s="38">
        <f t="shared" si="24"/>
        <v>1686.42</v>
      </c>
      <c r="F251" s="39"/>
      <c r="G251" s="40">
        <f t="shared" si="25"/>
        <v>452.12</v>
      </c>
      <c r="H251" s="40">
        <f t="shared" si="26"/>
        <v>1234.3000000000002</v>
      </c>
      <c r="I251" s="40">
        <f t="shared" si="27"/>
        <v>179615.00000000023</v>
      </c>
      <c r="J251" s="41">
        <f>IF(B251="","",SUM(G$16:G251))</f>
        <v>177610.11999999994</v>
      </c>
      <c r="K251" s="41">
        <f>IF(B251="","",SUM(H$16:H251))</f>
        <v>220385.00000000012</v>
      </c>
      <c r="L251" s="11"/>
    </row>
    <row r="252" spans="2:12" x14ac:dyDescent="0.4">
      <c r="B252" s="35">
        <f t="shared" si="28"/>
        <v>237</v>
      </c>
      <c r="C252" s="36">
        <f t="shared" si="22"/>
        <v>51014</v>
      </c>
      <c r="D252" s="37">
        <f t="shared" si="23"/>
        <v>0.03</v>
      </c>
      <c r="E252" s="38">
        <f t="shared" si="24"/>
        <v>1686.42</v>
      </c>
      <c r="F252" s="39"/>
      <c r="G252" s="40">
        <f t="shared" si="25"/>
        <v>449.04</v>
      </c>
      <c r="H252" s="40">
        <f t="shared" si="26"/>
        <v>1237.3800000000001</v>
      </c>
      <c r="I252" s="40">
        <f t="shared" si="27"/>
        <v>178377.62000000023</v>
      </c>
      <c r="J252" s="41">
        <f>IF(B252="","",SUM(G$16:G252))</f>
        <v>178059.15999999995</v>
      </c>
      <c r="K252" s="41">
        <f>IF(B252="","",SUM(H$16:H252))</f>
        <v>221622.38000000012</v>
      </c>
      <c r="L252" s="11"/>
    </row>
    <row r="253" spans="2:12" x14ac:dyDescent="0.4">
      <c r="B253" s="35">
        <f t="shared" si="28"/>
        <v>238</v>
      </c>
      <c r="C253" s="36">
        <f t="shared" si="22"/>
        <v>51044</v>
      </c>
      <c r="D253" s="37">
        <f t="shared" si="23"/>
        <v>0.03</v>
      </c>
      <c r="E253" s="38">
        <f t="shared" si="24"/>
        <v>1686.42</v>
      </c>
      <c r="F253" s="39"/>
      <c r="G253" s="40">
        <f t="shared" si="25"/>
        <v>445.94</v>
      </c>
      <c r="H253" s="40">
        <f t="shared" si="26"/>
        <v>1240.48</v>
      </c>
      <c r="I253" s="40">
        <f t="shared" si="27"/>
        <v>177137.14000000022</v>
      </c>
      <c r="J253" s="41">
        <f>IF(B253="","",SUM(G$16:G253))</f>
        <v>178505.09999999995</v>
      </c>
      <c r="K253" s="41">
        <f>IF(B253="","",SUM(H$16:H253))</f>
        <v>222862.86000000013</v>
      </c>
      <c r="L253" s="11"/>
    </row>
    <row r="254" spans="2:12" x14ac:dyDescent="0.4">
      <c r="B254" s="35">
        <f t="shared" si="28"/>
        <v>239</v>
      </c>
      <c r="C254" s="36">
        <f t="shared" si="22"/>
        <v>51075</v>
      </c>
      <c r="D254" s="37">
        <f t="shared" si="23"/>
        <v>0.03</v>
      </c>
      <c r="E254" s="38">
        <f t="shared" si="24"/>
        <v>1686.42</v>
      </c>
      <c r="F254" s="39"/>
      <c r="G254" s="40">
        <f t="shared" si="25"/>
        <v>442.84</v>
      </c>
      <c r="H254" s="40">
        <f t="shared" si="26"/>
        <v>1243.5800000000002</v>
      </c>
      <c r="I254" s="40">
        <f t="shared" si="27"/>
        <v>175893.56000000023</v>
      </c>
      <c r="J254" s="41">
        <f>IF(B254="","",SUM(G$16:G254))</f>
        <v>178947.93999999994</v>
      </c>
      <c r="K254" s="41">
        <f>IF(B254="","",SUM(H$16:H254))</f>
        <v>224106.44000000012</v>
      </c>
      <c r="L254" s="11"/>
    </row>
    <row r="255" spans="2:12" x14ac:dyDescent="0.4">
      <c r="B255" s="35">
        <f t="shared" si="28"/>
        <v>240</v>
      </c>
      <c r="C255" s="36">
        <f t="shared" si="22"/>
        <v>51105</v>
      </c>
      <c r="D255" s="37">
        <f t="shared" si="23"/>
        <v>0.03</v>
      </c>
      <c r="E255" s="38">
        <f t="shared" si="24"/>
        <v>1686.42</v>
      </c>
      <c r="F255" s="39"/>
      <c r="G255" s="40">
        <f t="shared" si="25"/>
        <v>439.73</v>
      </c>
      <c r="H255" s="40">
        <f t="shared" si="26"/>
        <v>1246.69</v>
      </c>
      <c r="I255" s="40">
        <f t="shared" si="27"/>
        <v>174646.87000000023</v>
      </c>
      <c r="J255" s="41">
        <f>IF(B255="","",SUM(G$16:G255))</f>
        <v>179387.66999999995</v>
      </c>
      <c r="K255" s="41">
        <f>IF(B255="","",SUM(H$16:H255))</f>
        <v>225353.13000000012</v>
      </c>
      <c r="L255" s="11"/>
    </row>
    <row r="256" spans="2:12" x14ac:dyDescent="0.4">
      <c r="B256" s="35">
        <f t="shared" si="28"/>
        <v>241</v>
      </c>
      <c r="C256" s="36">
        <f t="shared" si="22"/>
        <v>51136</v>
      </c>
      <c r="D256" s="37">
        <f t="shared" si="23"/>
        <v>0.03</v>
      </c>
      <c r="E256" s="38">
        <f t="shared" si="24"/>
        <v>1686.42</v>
      </c>
      <c r="F256" s="39"/>
      <c r="G256" s="40">
        <f t="shared" si="25"/>
        <v>436.62</v>
      </c>
      <c r="H256" s="40">
        <f t="shared" si="26"/>
        <v>1249.8000000000002</v>
      </c>
      <c r="I256" s="40">
        <f t="shared" si="27"/>
        <v>173397.07000000024</v>
      </c>
      <c r="J256" s="41">
        <f>IF(B256="","",SUM(G$16:G256))</f>
        <v>179824.28999999995</v>
      </c>
      <c r="K256" s="41">
        <f>IF(B256="","",SUM(H$16:H256))</f>
        <v>226602.93000000011</v>
      </c>
      <c r="L256" s="11"/>
    </row>
    <row r="257" spans="2:12" x14ac:dyDescent="0.4">
      <c r="B257" s="35">
        <f t="shared" si="28"/>
        <v>242</v>
      </c>
      <c r="C257" s="36">
        <f t="shared" si="22"/>
        <v>51167</v>
      </c>
      <c r="D257" s="37">
        <f t="shared" si="23"/>
        <v>0.03</v>
      </c>
      <c r="E257" s="38">
        <f t="shared" si="24"/>
        <v>1686.42</v>
      </c>
      <c r="F257" s="39"/>
      <c r="G257" s="40">
        <f t="shared" si="25"/>
        <v>433.49</v>
      </c>
      <c r="H257" s="40">
        <f t="shared" si="26"/>
        <v>1252.93</v>
      </c>
      <c r="I257" s="40">
        <f t="shared" si="27"/>
        <v>172144.14000000025</v>
      </c>
      <c r="J257" s="41">
        <f>IF(B257="","",SUM(G$16:G257))</f>
        <v>180257.77999999994</v>
      </c>
      <c r="K257" s="41">
        <f>IF(B257="","",SUM(H$16:H257))</f>
        <v>227855.8600000001</v>
      </c>
      <c r="L257" s="11"/>
    </row>
    <row r="258" spans="2:12" x14ac:dyDescent="0.4">
      <c r="B258" s="35">
        <f t="shared" si="28"/>
        <v>243</v>
      </c>
      <c r="C258" s="36">
        <f t="shared" si="22"/>
        <v>51196</v>
      </c>
      <c r="D258" s="37">
        <f t="shared" si="23"/>
        <v>0.03</v>
      </c>
      <c r="E258" s="38">
        <f t="shared" si="24"/>
        <v>1686.42</v>
      </c>
      <c r="F258" s="39"/>
      <c r="G258" s="40">
        <f t="shared" si="25"/>
        <v>430.36</v>
      </c>
      <c r="H258" s="40">
        <f t="shared" si="26"/>
        <v>1256.06</v>
      </c>
      <c r="I258" s="40">
        <f t="shared" si="27"/>
        <v>170888.08000000025</v>
      </c>
      <c r="J258" s="41">
        <f>IF(B258="","",SUM(G$16:G258))</f>
        <v>180688.13999999993</v>
      </c>
      <c r="K258" s="41">
        <f>IF(B258="","",SUM(H$16:H258))</f>
        <v>229111.9200000001</v>
      </c>
      <c r="L258" s="11"/>
    </row>
    <row r="259" spans="2:12" x14ac:dyDescent="0.4">
      <c r="B259" s="35">
        <f t="shared" si="28"/>
        <v>244</v>
      </c>
      <c r="C259" s="36">
        <f t="shared" si="22"/>
        <v>51227</v>
      </c>
      <c r="D259" s="37">
        <f t="shared" si="23"/>
        <v>0.03</v>
      </c>
      <c r="E259" s="38">
        <f t="shared" si="24"/>
        <v>1686.42</v>
      </c>
      <c r="F259" s="39"/>
      <c r="G259" s="40">
        <f t="shared" si="25"/>
        <v>427.22</v>
      </c>
      <c r="H259" s="40">
        <f t="shared" si="26"/>
        <v>1259.2</v>
      </c>
      <c r="I259" s="40">
        <f t="shared" si="27"/>
        <v>169628.88000000024</v>
      </c>
      <c r="J259" s="41">
        <f>IF(B259="","",SUM(G$16:G259))</f>
        <v>181115.35999999993</v>
      </c>
      <c r="K259" s="41">
        <f>IF(B259="","",SUM(H$16:H259))</f>
        <v>230371.12000000011</v>
      </c>
      <c r="L259" s="11"/>
    </row>
    <row r="260" spans="2:12" x14ac:dyDescent="0.4">
      <c r="B260" s="35">
        <f t="shared" ref="B260:B323" si="29">IF(B259&gt;=nper,"",B259+1)</f>
        <v>245</v>
      </c>
      <c r="C260" s="36">
        <f t="shared" si="22"/>
        <v>51257</v>
      </c>
      <c r="D260" s="37">
        <f t="shared" si="23"/>
        <v>0.03</v>
      </c>
      <c r="E260" s="38">
        <f t="shared" si="24"/>
        <v>1686.42</v>
      </c>
      <c r="F260" s="39"/>
      <c r="G260" s="40">
        <f t="shared" si="25"/>
        <v>424.07</v>
      </c>
      <c r="H260" s="40">
        <f t="shared" si="26"/>
        <v>1262.3500000000001</v>
      </c>
      <c r="I260" s="40">
        <f t="shared" si="27"/>
        <v>168366.53000000023</v>
      </c>
      <c r="J260" s="41">
        <f>IF(B260="","",SUM(G$16:G260))</f>
        <v>181539.42999999993</v>
      </c>
      <c r="K260" s="41">
        <f>IF(B260="","",SUM(H$16:H260))</f>
        <v>231633.47000000012</v>
      </c>
      <c r="L260" s="11"/>
    </row>
    <row r="261" spans="2:12" x14ac:dyDescent="0.4">
      <c r="B261" s="35">
        <f t="shared" si="29"/>
        <v>246</v>
      </c>
      <c r="C261" s="36">
        <f t="shared" si="22"/>
        <v>51288</v>
      </c>
      <c r="D261" s="37">
        <f t="shared" si="23"/>
        <v>0.03</v>
      </c>
      <c r="E261" s="38">
        <f t="shared" si="24"/>
        <v>1686.42</v>
      </c>
      <c r="F261" s="39"/>
      <c r="G261" s="40">
        <f t="shared" si="25"/>
        <v>420.92</v>
      </c>
      <c r="H261" s="40">
        <f t="shared" si="26"/>
        <v>1265.5</v>
      </c>
      <c r="I261" s="40">
        <f t="shared" si="27"/>
        <v>167101.03000000023</v>
      </c>
      <c r="J261" s="41">
        <f>IF(B261="","",SUM(G$16:G261))</f>
        <v>181960.34999999995</v>
      </c>
      <c r="K261" s="41">
        <f>IF(B261="","",SUM(H$16:H261))</f>
        <v>232898.97000000012</v>
      </c>
      <c r="L261" s="11"/>
    </row>
    <row r="262" spans="2:12" x14ac:dyDescent="0.4">
      <c r="B262" s="35">
        <f t="shared" si="29"/>
        <v>247</v>
      </c>
      <c r="C262" s="36">
        <f t="shared" si="22"/>
        <v>51318</v>
      </c>
      <c r="D262" s="37">
        <f t="shared" si="23"/>
        <v>0.03</v>
      </c>
      <c r="E262" s="38">
        <f t="shared" si="24"/>
        <v>1686.42</v>
      </c>
      <c r="F262" s="39"/>
      <c r="G262" s="40">
        <f t="shared" si="25"/>
        <v>417.75</v>
      </c>
      <c r="H262" s="40">
        <f t="shared" si="26"/>
        <v>1268.67</v>
      </c>
      <c r="I262" s="40">
        <f t="shared" si="27"/>
        <v>165832.36000000022</v>
      </c>
      <c r="J262" s="41">
        <f>IF(B262="","",SUM(G$16:G262))</f>
        <v>182378.09999999995</v>
      </c>
      <c r="K262" s="41">
        <f>IF(B262="","",SUM(H$16:H262))</f>
        <v>234167.64000000013</v>
      </c>
      <c r="L262" s="11"/>
    </row>
    <row r="263" spans="2:12" x14ac:dyDescent="0.4">
      <c r="B263" s="35">
        <f t="shared" si="29"/>
        <v>248</v>
      </c>
      <c r="C263" s="36">
        <f t="shared" si="22"/>
        <v>51349</v>
      </c>
      <c r="D263" s="37">
        <f t="shared" si="23"/>
        <v>0.03</v>
      </c>
      <c r="E263" s="38">
        <f t="shared" si="24"/>
        <v>1686.42</v>
      </c>
      <c r="F263" s="39"/>
      <c r="G263" s="40">
        <f t="shared" si="25"/>
        <v>414.58</v>
      </c>
      <c r="H263" s="40">
        <f t="shared" si="26"/>
        <v>1271.8400000000001</v>
      </c>
      <c r="I263" s="40">
        <f t="shared" si="27"/>
        <v>164560.52000000022</v>
      </c>
      <c r="J263" s="41">
        <f>IF(B263="","",SUM(G$16:G263))</f>
        <v>182792.67999999993</v>
      </c>
      <c r="K263" s="41">
        <f>IF(B263="","",SUM(H$16:H263))</f>
        <v>235439.48000000013</v>
      </c>
      <c r="L263" s="11"/>
    </row>
    <row r="264" spans="2:12" x14ac:dyDescent="0.4">
      <c r="B264" s="35">
        <f t="shared" si="29"/>
        <v>249</v>
      </c>
      <c r="C264" s="36">
        <f t="shared" si="22"/>
        <v>51380</v>
      </c>
      <c r="D264" s="37">
        <f t="shared" si="23"/>
        <v>0.03</v>
      </c>
      <c r="E264" s="38">
        <f t="shared" si="24"/>
        <v>1686.42</v>
      </c>
      <c r="F264" s="39"/>
      <c r="G264" s="40">
        <f t="shared" si="25"/>
        <v>411.4</v>
      </c>
      <c r="H264" s="40">
        <f t="shared" si="26"/>
        <v>1275.02</v>
      </c>
      <c r="I264" s="40">
        <f t="shared" si="27"/>
        <v>163285.50000000023</v>
      </c>
      <c r="J264" s="41">
        <f>IF(B264="","",SUM(G$16:G264))</f>
        <v>183204.07999999993</v>
      </c>
      <c r="K264" s="41">
        <f>IF(B264="","",SUM(H$16:H264))</f>
        <v>236714.50000000012</v>
      </c>
      <c r="L264" s="11"/>
    </row>
    <row r="265" spans="2:12" x14ac:dyDescent="0.4">
      <c r="B265" s="35">
        <f t="shared" si="29"/>
        <v>250</v>
      </c>
      <c r="C265" s="36">
        <f t="shared" si="22"/>
        <v>51410</v>
      </c>
      <c r="D265" s="37">
        <f t="shared" si="23"/>
        <v>0.03</v>
      </c>
      <c r="E265" s="38">
        <f t="shared" si="24"/>
        <v>1686.42</v>
      </c>
      <c r="F265" s="39"/>
      <c r="G265" s="40">
        <f t="shared" si="25"/>
        <v>408.21</v>
      </c>
      <c r="H265" s="40">
        <f t="shared" si="26"/>
        <v>1278.21</v>
      </c>
      <c r="I265" s="40">
        <f t="shared" si="27"/>
        <v>162007.29000000024</v>
      </c>
      <c r="J265" s="41">
        <f>IF(B265="","",SUM(G$16:G265))</f>
        <v>183612.28999999992</v>
      </c>
      <c r="K265" s="41">
        <f>IF(B265="","",SUM(H$16:H265))</f>
        <v>237992.71000000011</v>
      </c>
      <c r="L265" s="11"/>
    </row>
    <row r="266" spans="2:12" x14ac:dyDescent="0.4">
      <c r="B266" s="35">
        <f t="shared" si="29"/>
        <v>251</v>
      </c>
      <c r="C266" s="36">
        <f t="shared" si="22"/>
        <v>51441</v>
      </c>
      <c r="D266" s="37">
        <f t="shared" si="23"/>
        <v>0.03</v>
      </c>
      <c r="E266" s="38">
        <f t="shared" si="24"/>
        <v>1686.42</v>
      </c>
      <c r="F266" s="39"/>
      <c r="G266" s="40">
        <f t="shared" si="25"/>
        <v>405.02</v>
      </c>
      <c r="H266" s="40">
        <f t="shared" si="26"/>
        <v>1281.4000000000001</v>
      </c>
      <c r="I266" s="40">
        <f t="shared" si="27"/>
        <v>160725.89000000025</v>
      </c>
      <c r="J266" s="41">
        <f>IF(B266="","",SUM(G$16:G266))</f>
        <v>184017.30999999991</v>
      </c>
      <c r="K266" s="41">
        <f>IF(B266="","",SUM(H$16:H266))</f>
        <v>239274.1100000001</v>
      </c>
      <c r="L266" s="11"/>
    </row>
    <row r="267" spans="2:12" x14ac:dyDescent="0.4">
      <c r="B267" s="35">
        <f t="shared" si="29"/>
        <v>252</v>
      </c>
      <c r="C267" s="36">
        <f t="shared" si="22"/>
        <v>51471</v>
      </c>
      <c r="D267" s="37">
        <f t="shared" si="23"/>
        <v>0.03</v>
      </c>
      <c r="E267" s="38">
        <f t="shared" si="24"/>
        <v>1686.42</v>
      </c>
      <c r="F267" s="39"/>
      <c r="G267" s="40">
        <f t="shared" si="25"/>
        <v>401.81</v>
      </c>
      <c r="H267" s="40">
        <f t="shared" si="26"/>
        <v>1284.6100000000001</v>
      </c>
      <c r="I267" s="40">
        <f t="shared" si="27"/>
        <v>159441.28000000026</v>
      </c>
      <c r="J267" s="41">
        <f>IF(B267="","",SUM(G$16:G267))</f>
        <v>184419.11999999991</v>
      </c>
      <c r="K267" s="41">
        <f>IF(B267="","",SUM(H$16:H267))</f>
        <v>240558.72000000009</v>
      </c>
      <c r="L267" s="11"/>
    </row>
    <row r="268" spans="2:12" x14ac:dyDescent="0.4">
      <c r="B268" s="35">
        <f t="shared" si="29"/>
        <v>253</v>
      </c>
      <c r="C268" s="36">
        <f t="shared" si="22"/>
        <v>51502</v>
      </c>
      <c r="D268" s="37">
        <f t="shared" si="23"/>
        <v>0.03</v>
      </c>
      <c r="E268" s="38">
        <f t="shared" si="24"/>
        <v>1686.42</v>
      </c>
      <c r="F268" s="39"/>
      <c r="G268" s="40">
        <f t="shared" si="25"/>
        <v>398.6</v>
      </c>
      <c r="H268" s="40">
        <f t="shared" si="26"/>
        <v>1287.8200000000002</v>
      </c>
      <c r="I268" s="40">
        <f t="shared" si="27"/>
        <v>158153.46000000025</v>
      </c>
      <c r="J268" s="41">
        <f>IF(B268="","",SUM(G$16:G268))</f>
        <v>184817.71999999991</v>
      </c>
      <c r="K268" s="41">
        <f>IF(B268="","",SUM(H$16:H268))</f>
        <v>241846.5400000001</v>
      </c>
      <c r="L268" s="11"/>
    </row>
    <row r="269" spans="2:12" x14ac:dyDescent="0.4">
      <c r="B269" s="35">
        <f t="shared" si="29"/>
        <v>254</v>
      </c>
      <c r="C269" s="36">
        <f t="shared" si="22"/>
        <v>51533</v>
      </c>
      <c r="D269" s="37">
        <f t="shared" si="23"/>
        <v>0.03</v>
      </c>
      <c r="E269" s="38">
        <f t="shared" si="24"/>
        <v>1686.42</v>
      </c>
      <c r="F269" s="39"/>
      <c r="G269" s="40">
        <f t="shared" si="25"/>
        <v>395.38</v>
      </c>
      <c r="H269" s="40">
        <f t="shared" si="26"/>
        <v>1291.04</v>
      </c>
      <c r="I269" s="40">
        <f t="shared" si="27"/>
        <v>156862.42000000025</v>
      </c>
      <c r="J269" s="41">
        <f>IF(B269="","",SUM(G$16:G269))</f>
        <v>185213.09999999992</v>
      </c>
      <c r="K269" s="41">
        <f>IF(B269="","",SUM(H$16:H269))</f>
        <v>243137.5800000001</v>
      </c>
      <c r="L269" s="11"/>
    </row>
    <row r="270" spans="2:12" x14ac:dyDescent="0.4">
      <c r="B270" s="35">
        <f t="shared" si="29"/>
        <v>255</v>
      </c>
      <c r="C270" s="36">
        <f t="shared" si="22"/>
        <v>51561</v>
      </c>
      <c r="D270" s="37">
        <f t="shared" si="23"/>
        <v>0.03</v>
      </c>
      <c r="E270" s="38">
        <f t="shared" si="24"/>
        <v>1686.42</v>
      </c>
      <c r="F270" s="39"/>
      <c r="G270" s="40">
        <f t="shared" si="25"/>
        <v>392.16</v>
      </c>
      <c r="H270" s="40">
        <f t="shared" si="26"/>
        <v>1294.26</v>
      </c>
      <c r="I270" s="40">
        <f t="shared" si="27"/>
        <v>155568.16000000024</v>
      </c>
      <c r="J270" s="41">
        <f>IF(B270="","",SUM(G$16:G270))</f>
        <v>185605.25999999992</v>
      </c>
      <c r="K270" s="41">
        <f>IF(B270="","",SUM(H$16:H270))</f>
        <v>244431.84000000011</v>
      </c>
      <c r="L270" s="11"/>
    </row>
    <row r="271" spans="2:12" x14ac:dyDescent="0.4">
      <c r="B271" s="35">
        <f t="shared" si="29"/>
        <v>256</v>
      </c>
      <c r="C271" s="36">
        <f t="shared" si="22"/>
        <v>51592</v>
      </c>
      <c r="D271" s="37">
        <f t="shared" si="23"/>
        <v>0.03</v>
      </c>
      <c r="E271" s="38">
        <f t="shared" si="24"/>
        <v>1686.42</v>
      </c>
      <c r="F271" s="39"/>
      <c r="G271" s="40">
        <f t="shared" si="25"/>
        <v>388.92</v>
      </c>
      <c r="H271" s="40">
        <f t="shared" si="26"/>
        <v>1297.5</v>
      </c>
      <c r="I271" s="40">
        <f t="shared" si="27"/>
        <v>154270.66000000024</v>
      </c>
      <c r="J271" s="41">
        <f>IF(B271="","",SUM(G$16:G271))</f>
        <v>185994.17999999993</v>
      </c>
      <c r="K271" s="41">
        <f>IF(B271="","",SUM(H$16:H271))</f>
        <v>245729.34000000011</v>
      </c>
      <c r="L271" s="11"/>
    </row>
    <row r="272" spans="2:12" x14ac:dyDescent="0.4">
      <c r="B272" s="35">
        <f t="shared" si="29"/>
        <v>257</v>
      </c>
      <c r="C272" s="36">
        <f t="shared" si="22"/>
        <v>51622</v>
      </c>
      <c r="D272" s="37">
        <f t="shared" ref="D272:D335" si="30">IF(ISNUMBER(C272),INDEX($H$4:$H$11,MATCH(C272,$I$4:$I$11,1)),"")</f>
        <v>0.03</v>
      </c>
      <c r="E272" s="38">
        <f t="shared" ref="E272:E335" si="31">IF(B272="","",MIN(ROUND(IF(B272=1,$E$10,IF(D272=D271,E271,-PMT(D272/12,nper-B272+1,I271))),2),I271+ROUND(D272/12*I271,2)))</f>
        <v>1686.42</v>
      </c>
      <c r="F272" s="39"/>
      <c r="G272" s="40">
        <f t="shared" ref="G272:G335" si="32">IF(B272="","",ROUND(D272/12*I271,2))</f>
        <v>385.68</v>
      </c>
      <c r="H272" s="40">
        <f t="shared" ref="H272:H335" si="33">IF(B272="","",E272-G272+F272)</f>
        <v>1300.74</v>
      </c>
      <c r="I272" s="40">
        <f t="shared" ref="I272:I335" si="34">IF(B272="","",I271-H272)</f>
        <v>152969.92000000025</v>
      </c>
      <c r="J272" s="41">
        <f>IF(B272="","",SUM(G$16:G272))</f>
        <v>186379.85999999993</v>
      </c>
      <c r="K272" s="41">
        <f>IF(B272="","",SUM(H$16:H272))</f>
        <v>247030.0800000001</v>
      </c>
      <c r="L272" s="11"/>
    </row>
    <row r="273" spans="2:12" x14ac:dyDescent="0.4">
      <c r="B273" s="35">
        <f t="shared" si="29"/>
        <v>258</v>
      </c>
      <c r="C273" s="36">
        <f t="shared" si="22"/>
        <v>51653</v>
      </c>
      <c r="D273" s="37">
        <f t="shared" si="30"/>
        <v>0.03</v>
      </c>
      <c r="E273" s="38">
        <f t="shared" si="31"/>
        <v>1686.42</v>
      </c>
      <c r="F273" s="39"/>
      <c r="G273" s="40">
        <f t="shared" si="32"/>
        <v>382.42</v>
      </c>
      <c r="H273" s="40">
        <f t="shared" si="33"/>
        <v>1304</v>
      </c>
      <c r="I273" s="40">
        <f t="shared" si="34"/>
        <v>151665.92000000025</v>
      </c>
      <c r="J273" s="41">
        <f>IF(B273="","",SUM(G$16:G273))</f>
        <v>186762.27999999994</v>
      </c>
      <c r="K273" s="41">
        <f>IF(B273="","",SUM(H$16:H273))</f>
        <v>248334.0800000001</v>
      </c>
      <c r="L273" s="11"/>
    </row>
    <row r="274" spans="2:12" x14ac:dyDescent="0.4">
      <c r="B274" s="35">
        <f t="shared" si="29"/>
        <v>259</v>
      </c>
      <c r="C274" s="36">
        <f t="shared" si="22"/>
        <v>51683</v>
      </c>
      <c r="D274" s="37">
        <f t="shared" si="30"/>
        <v>0.03</v>
      </c>
      <c r="E274" s="38">
        <f t="shared" si="31"/>
        <v>1686.42</v>
      </c>
      <c r="F274" s="39"/>
      <c r="G274" s="40">
        <f t="shared" si="32"/>
        <v>379.16</v>
      </c>
      <c r="H274" s="40">
        <f t="shared" si="33"/>
        <v>1307.26</v>
      </c>
      <c r="I274" s="40">
        <f t="shared" si="34"/>
        <v>150358.66000000024</v>
      </c>
      <c r="J274" s="41">
        <f>IF(B274="","",SUM(G$16:G274))</f>
        <v>187141.43999999994</v>
      </c>
      <c r="K274" s="41">
        <f>IF(B274="","",SUM(H$16:H274))</f>
        <v>249641.34000000011</v>
      </c>
      <c r="L274" s="11"/>
    </row>
    <row r="275" spans="2:12" x14ac:dyDescent="0.4">
      <c r="B275" s="35">
        <f t="shared" si="29"/>
        <v>260</v>
      </c>
      <c r="C275" s="36">
        <f t="shared" si="22"/>
        <v>51714</v>
      </c>
      <c r="D275" s="37">
        <f t="shared" si="30"/>
        <v>0.03</v>
      </c>
      <c r="E275" s="38">
        <f t="shared" si="31"/>
        <v>1686.42</v>
      </c>
      <c r="F275" s="39"/>
      <c r="G275" s="40">
        <f t="shared" si="32"/>
        <v>375.9</v>
      </c>
      <c r="H275" s="40">
        <f t="shared" si="33"/>
        <v>1310.52</v>
      </c>
      <c r="I275" s="40">
        <f t="shared" si="34"/>
        <v>149048.14000000025</v>
      </c>
      <c r="J275" s="41">
        <f>IF(B275="","",SUM(G$16:G275))</f>
        <v>187517.33999999994</v>
      </c>
      <c r="K275" s="41">
        <f>IF(B275="","",SUM(H$16:H275))</f>
        <v>250951.8600000001</v>
      </c>
      <c r="L275" s="11"/>
    </row>
    <row r="276" spans="2:12" x14ac:dyDescent="0.4">
      <c r="B276" s="35">
        <f t="shared" si="29"/>
        <v>261</v>
      </c>
      <c r="C276" s="36">
        <f t="shared" si="22"/>
        <v>51745</v>
      </c>
      <c r="D276" s="37">
        <f t="shared" si="30"/>
        <v>0.03</v>
      </c>
      <c r="E276" s="38">
        <f t="shared" si="31"/>
        <v>1686.42</v>
      </c>
      <c r="F276" s="39"/>
      <c r="G276" s="40">
        <f t="shared" si="32"/>
        <v>372.62</v>
      </c>
      <c r="H276" s="40">
        <f t="shared" si="33"/>
        <v>1313.8000000000002</v>
      </c>
      <c r="I276" s="40">
        <f t="shared" si="34"/>
        <v>147734.34000000026</v>
      </c>
      <c r="J276" s="41">
        <f>IF(B276="","",SUM(G$16:G276))</f>
        <v>187889.95999999993</v>
      </c>
      <c r="K276" s="41">
        <f>IF(B276="","",SUM(H$16:H276))</f>
        <v>252265.66000000009</v>
      </c>
      <c r="L276" s="11"/>
    </row>
    <row r="277" spans="2:12" x14ac:dyDescent="0.4">
      <c r="B277" s="35">
        <f t="shared" si="29"/>
        <v>262</v>
      </c>
      <c r="C277" s="36">
        <f t="shared" si="22"/>
        <v>51775</v>
      </c>
      <c r="D277" s="37">
        <f t="shared" si="30"/>
        <v>0.03</v>
      </c>
      <c r="E277" s="38">
        <f t="shared" si="31"/>
        <v>1686.42</v>
      </c>
      <c r="F277" s="39"/>
      <c r="G277" s="40">
        <f t="shared" si="32"/>
        <v>369.34</v>
      </c>
      <c r="H277" s="40">
        <f t="shared" si="33"/>
        <v>1317.0800000000002</v>
      </c>
      <c r="I277" s="40">
        <f t="shared" si="34"/>
        <v>146417.26000000027</v>
      </c>
      <c r="J277" s="41">
        <f>IF(B277="","",SUM(G$16:G277))</f>
        <v>188259.29999999993</v>
      </c>
      <c r="K277" s="41">
        <f>IF(B277="","",SUM(H$16:H277))</f>
        <v>253582.74000000008</v>
      </c>
      <c r="L277" s="11"/>
    </row>
    <row r="278" spans="2:12" x14ac:dyDescent="0.4">
      <c r="B278" s="35">
        <f t="shared" si="29"/>
        <v>263</v>
      </c>
      <c r="C278" s="36">
        <f t="shared" si="22"/>
        <v>51806</v>
      </c>
      <c r="D278" s="37">
        <f t="shared" si="30"/>
        <v>0.03</v>
      </c>
      <c r="E278" s="38">
        <f t="shared" si="31"/>
        <v>1686.42</v>
      </c>
      <c r="F278" s="39"/>
      <c r="G278" s="40">
        <f t="shared" si="32"/>
        <v>366.04</v>
      </c>
      <c r="H278" s="40">
        <f t="shared" si="33"/>
        <v>1320.38</v>
      </c>
      <c r="I278" s="40">
        <f t="shared" si="34"/>
        <v>145096.88000000027</v>
      </c>
      <c r="J278" s="41">
        <f>IF(B278="","",SUM(G$16:G278))</f>
        <v>188625.33999999994</v>
      </c>
      <c r="K278" s="41">
        <f>IF(B278="","",SUM(H$16:H278))</f>
        <v>254903.12000000008</v>
      </c>
      <c r="L278" s="11"/>
    </row>
    <row r="279" spans="2:12" x14ac:dyDescent="0.4">
      <c r="B279" s="35">
        <f t="shared" si="29"/>
        <v>264</v>
      </c>
      <c r="C279" s="36">
        <f t="shared" si="22"/>
        <v>51836</v>
      </c>
      <c r="D279" s="37">
        <f t="shared" si="30"/>
        <v>0.03</v>
      </c>
      <c r="E279" s="38">
        <f t="shared" si="31"/>
        <v>1686.42</v>
      </c>
      <c r="F279" s="39"/>
      <c r="G279" s="40">
        <f t="shared" si="32"/>
        <v>362.74</v>
      </c>
      <c r="H279" s="40">
        <f t="shared" si="33"/>
        <v>1323.68</v>
      </c>
      <c r="I279" s="40">
        <f t="shared" si="34"/>
        <v>143773.20000000027</v>
      </c>
      <c r="J279" s="41">
        <f>IF(B279="","",SUM(G$16:G279))</f>
        <v>188988.07999999993</v>
      </c>
      <c r="K279" s="41">
        <f>IF(B279="","",SUM(H$16:H279))</f>
        <v>256226.80000000008</v>
      </c>
      <c r="L279" s="11"/>
    </row>
    <row r="280" spans="2:12" x14ac:dyDescent="0.4">
      <c r="B280" s="35">
        <f t="shared" si="29"/>
        <v>265</v>
      </c>
      <c r="C280" s="36">
        <f t="shared" si="22"/>
        <v>51867</v>
      </c>
      <c r="D280" s="37">
        <f t="shared" si="30"/>
        <v>0.03</v>
      </c>
      <c r="E280" s="38">
        <f t="shared" si="31"/>
        <v>1686.42</v>
      </c>
      <c r="F280" s="39"/>
      <c r="G280" s="40">
        <f t="shared" si="32"/>
        <v>359.43</v>
      </c>
      <c r="H280" s="40">
        <f t="shared" si="33"/>
        <v>1326.99</v>
      </c>
      <c r="I280" s="40">
        <f t="shared" si="34"/>
        <v>142446.21000000028</v>
      </c>
      <c r="J280" s="41">
        <f>IF(B280="","",SUM(G$16:G280))</f>
        <v>189347.50999999992</v>
      </c>
      <c r="K280" s="41">
        <f>IF(B280="","",SUM(H$16:H280))</f>
        <v>257553.79000000007</v>
      </c>
      <c r="L280" s="11"/>
    </row>
    <row r="281" spans="2:12" x14ac:dyDescent="0.4">
      <c r="B281" s="35">
        <f t="shared" si="29"/>
        <v>266</v>
      </c>
      <c r="C281" s="36">
        <f t="shared" si="22"/>
        <v>51898</v>
      </c>
      <c r="D281" s="37">
        <f t="shared" si="30"/>
        <v>0.03</v>
      </c>
      <c r="E281" s="38">
        <f t="shared" si="31"/>
        <v>1686.42</v>
      </c>
      <c r="F281" s="39"/>
      <c r="G281" s="40">
        <f t="shared" si="32"/>
        <v>356.12</v>
      </c>
      <c r="H281" s="40">
        <f t="shared" si="33"/>
        <v>1330.3000000000002</v>
      </c>
      <c r="I281" s="40">
        <f t="shared" si="34"/>
        <v>141115.91000000029</v>
      </c>
      <c r="J281" s="41">
        <f>IF(B281="","",SUM(G$16:G281))</f>
        <v>189703.62999999992</v>
      </c>
      <c r="K281" s="41">
        <f>IF(B281="","",SUM(H$16:H281))</f>
        <v>258884.09000000005</v>
      </c>
      <c r="L281" s="11"/>
    </row>
    <row r="282" spans="2:12" x14ac:dyDescent="0.4">
      <c r="B282" s="35">
        <f t="shared" si="29"/>
        <v>267</v>
      </c>
      <c r="C282" s="36">
        <f t="shared" si="22"/>
        <v>51926</v>
      </c>
      <c r="D282" s="37">
        <f t="shared" si="30"/>
        <v>0.03</v>
      </c>
      <c r="E282" s="38">
        <f t="shared" si="31"/>
        <v>1686.42</v>
      </c>
      <c r="F282" s="39"/>
      <c r="G282" s="40">
        <f t="shared" si="32"/>
        <v>352.79</v>
      </c>
      <c r="H282" s="40">
        <f t="shared" si="33"/>
        <v>1333.63</v>
      </c>
      <c r="I282" s="40">
        <f t="shared" si="34"/>
        <v>139782.28000000029</v>
      </c>
      <c r="J282" s="41">
        <f>IF(B282="","",SUM(G$16:G282))</f>
        <v>190056.41999999993</v>
      </c>
      <c r="K282" s="41">
        <f>IF(B282="","",SUM(H$16:H282))</f>
        <v>260217.72000000006</v>
      </c>
      <c r="L282" s="11"/>
    </row>
    <row r="283" spans="2:12" x14ac:dyDescent="0.4">
      <c r="B283" s="35">
        <f t="shared" si="29"/>
        <v>268</v>
      </c>
      <c r="C283" s="36">
        <f t="shared" si="22"/>
        <v>51957</v>
      </c>
      <c r="D283" s="37">
        <f t="shared" si="30"/>
        <v>0.03</v>
      </c>
      <c r="E283" s="38">
        <f t="shared" si="31"/>
        <v>1686.42</v>
      </c>
      <c r="F283" s="39"/>
      <c r="G283" s="40">
        <f t="shared" si="32"/>
        <v>349.46</v>
      </c>
      <c r="H283" s="40">
        <f t="shared" si="33"/>
        <v>1336.96</v>
      </c>
      <c r="I283" s="40">
        <f t="shared" si="34"/>
        <v>138445.3200000003</v>
      </c>
      <c r="J283" s="41">
        <f>IF(B283="","",SUM(G$16:G283))</f>
        <v>190405.87999999992</v>
      </c>
      <c r="K283" s="41">
        <f>IF(B283="","",SUM(H$16:H283))</f>
        <v>261554.68000000005</v>
      </c>
      <c r="L283" s="11"/>
    </row>
    <row r="284" spans="2:12" x14ac:dyDescent="0.4">
      <c r="B284" s="35">
        <f t="shared" si="29"/>
        <v>269</v>
      </c>
      <c r="C284" s="36">
        <f t="shared" si="22"/>
        <v>51987</v>
      </c>
      <c r="D284" s="37">
        <f t="shared" si="30"/>
        <v>0.03</v>
      </c>
      <c r="E284" s="38">
        <f t="shared" si="31"/>
        <v>1686.42</v>
      </c>
      <c r="F284" s="39"/>
      <c r="G284" s="40">
        <f t="shared" si="32"/>
        <v>346.11</v>
      </c>
      <c r="H284" s="40">
        <f t="shared" si="33"/>
        <v>1340.31</v>
      </c>
      <c r="I284" s="40">
        <f t="shared" si="34"/>
        <v>137105.0100000003</v>
      </c>
      <c r="J284" s="41">
        <f>IF(B284="","",SUM(G$16:G284))</f>
        <v>190751.9899999999</v>
      </c>
      <c r="K284" s="41">
        <f>IF(B284="","",SUM(H$16:H284))</f>
        <v>262894.99000000005</v>
      </c>
      <c r="L284" s="11"/>
    </row>
    <row r="285" spans="2:12" x14ac:dyDescent="0.4">
      <c r="B285" s="35">
        <f t="shared" si="29"/>
        <v>270</v>
      </c>
      <c r="C285" s="36">
        <f t="shared" si="22"/>
        <v>52018</v>
      </c>
      <c r="D285" s="37">
        <f t="shared" si="30"/>
        <v>0.03</v>
      </c>
      <c r="E285" s="38">
        <f t="shared" si="31"/>
        <v>1686.42</v>
      </c>
      <c r="F285" s="39"/>
      <c r="G285" s="40">
        <f t="shared" si="32"/>
        <v>342.76</v>
      </c>
      <c r="H285" s="40">
        <f t="shared" si="33"/>
        <v>1343.66</v>
      </c>
      <c r="I285" s="40">
        <f t="shared" si="34"/>
        <v>135761.3500000003</v>
      </c>
      <c r="J285" s="41">
        <f>IF(B285="","",SUM(G$16:G285))</f>
        <v>191094.74999999991</v>
      </c>
      <c r="K285" s="41">
        <f>IF(B285="","",SUM(H$16:H285))</f>
        <v>264238.65000000002</v>
      </c>
      <c r="L285" s="11"/>
    </row>
    <row r="286" spans="2:12" x14ac:dyDescent="0.4">
      <c r="B286" s="35">
        <f t="shared" si="29"/>
        <v>271</v>
      </c>
      <c r="C286" s="36">
        <f t="shared" si="22"/>
        <v>52048</v>
      </c>
      <c r="D286" s="37">
        <f t="shared" si="30"/>
        <v>0.03</v>
      </c>
      <c r="E286" s="38">
        <f t="shared" si="31"/>
        <v>1686.42</v>
      </c>
      <c r="F286" s="39"/>
      <c r="G286" s="40">
        <f t="shared" si="32"/>
        <v>339.4</v>
      </c>
      <c r="H286" s="40">
        <f t="shared" si="33"/>
        <v>1347.02</v>
      </c>
      <c r="I286" s="40">
        <f t="shared" si="34"/>
        <v>134414.33000000031</v>
      </c>
      <c r="J286" s="41">
        <f>IF(B286="","",SUM(G$16:G286))</f>
        <v>191434.14999999991</v>
      </c>
      <c r="K286" s="41">
        <f>IF(B286="","",SUM(H$16:H286))</f>
        <v>265585.67000000004</v>
      </c>
      <c r="L286" s="11"/>
    </row>
    <row r="287" spans="2:12" x14ac:dyDescent="0.4">
      <c r="B287" s="35">
        <f t="shared" si="29"/>
        <v>272</v>
      </c>
      <c r="C287" s="36">
        <f t="shared" si="22"/>
        <v>52079</v>
      </c>
      <c r="D287" s="37">
        <f t="shared" si="30"/>
        <v>0.03</v>
      </c>
      <c r="E287" s="38">
        <f t="shared" si="31"/>
        <v>1686.42</v>
      </c>
      <c r="F287" s="39"/>
      <c r="G287" s="40">
        <f t="shared" si="32"/>
        <v>336.04</v>
      </c>
      <c r="H287" s="40">
        <f t="shared" si="33"/>
        <v>1350.38</v>
      </c>
      <c r="I287" s="40">
        <f t="shared" si="34"/>
        <v>133063.9500000003</v>
      </c>
      <c r="J287" s="41">
        <f>IF(B287="","",SUM(G$16:G287))</f>
        <v>191770.18999999992</v>
      </c>
      <c r="K287" s="41">
        <f>IF(B287="","",SUM(H$16:H287))</f>
        <v>266936.05000000005</v>
      </c>
      <c r="L287" s="11"/>
    </row>
    <row r="288" spans="2:12" x14ac:dyDescent="0.4">
      <c r="B288" s="35">
        <f t="shared" si="29"/>
        <v>273</v>
      </c>
      <c r="C288" s="36">
        <f t="shared" si="22"/>
        <v>52110</v>
      </c>
      <c r="D288" s="37">
        <f t="shared" si="30"/>
        <v>0.03</v>
      </c>
      <c r="E288" s="38">
        <f t="shared" si="31"/>
        <v>1686.42</v>
      </c>
      <c r="F288" s="39"/>
      <c r="G288" s="40">
        <f t="shared" si="32"/>
        <v>332.66</v>
      </c>
      <c r="H288" s="40">
        <f t="shared" si="33"/>
        <v>1353.76</v>
      </c>
      <c r="I288" s="40">
        <f t="shared" si="34"/>
        <v>131710.19000000029</v>
      </c>
      <c r="J288" s="41">
        <f>IF(B288="","",SUM(G$16:G288))</f>
        <v>192102.84999999992</v>
      </c>
      <c r="K288" s="41">
        <f>IF(B288="","",SUM(H$16:H288))</f>
        <v>268289.81000000006</v>
      </c>
      <c r="L288" s="11"/>
    </row>
    <row r="289" spans="2:12" x14ac:dyDescent="0.4">
      <c r="B289" s="35">
        <f t="shared" si="29"/>
        <v>274</v>
      </c>
      <c r="C289" s="36">
        <f t="shared" si="22"/>
        <v>52140</v>
      </c>
      <c r="D289" s="37">
        <f t="shared" si="30"/>
        <v>0.03</v>
      </c>
      <c r="E289" s="38">
        <f t="shared" si="31"/>
        <v>1686.42</v>
      </c>
      <c r="F289" s="39"/>
      <c r="G289" s="40">
        <f t="shared" si="32"/>
        <v>329.28</v>
      </c>
      <c r="H289" s="40">
        <f t="shared" si="33"/>
        <v>1357.14</v>
      </c>
      <c r="I289" s="40">
        <f t="shared" si="34"/>
        <v>130353.05000000029</v>
      </c>
      <c r="J289" s="41">
        <f>IF(B289="","",SUM(G$16:G289))</f>
        <v>192432.12999999992</v>
      </c>
      <c r="K289" s="41">
        <f>IF(B289="","",SUM(H$16:H289))</f>
        <v>269646.95000000007</v>
      </c>
      <c r="L289" s="11"/>
    </row>
    <row r="290" spans="2:12" x14ac:dyDescent="0.4">
      <c r="B290" s="35">
        <f t="shared" si="29"/>
        <v>275</v>
      </c>
      <c r="C290" s="36">
        <f t="shared" si="22"/>
        <v>52171</v>
      </c>
      <c r="D290" s="37">
        <f t="shared" si="30"/>
        <v>0.03</v>
      </c>
      <c r="E290" s="38">
        <f t="shared" si="31"/>
        <v>1686.42</v>
      </c>
      <c r="F290" s="39"/>
      <c r="G290" s="40">
        <f t="shared" si="32"/>
        <v>325.88</v>
      </c>
      <c r="H290" s="40">
        <f t="shared" si="33"/>
        <v>1360.54</v>
      </c>
      <c r="I290" s="40">
        <f t="shared" si="34"/>
        <v>128992.5100000003</v>
      </c>
      <c r="J290" s="41">
        <f>IF(B290="","",SUM(G$16:G290))</f>
        <v>192758.00999999992</v>
      </c>
      <c r="K290" s="41">
        <f>IF(B290="","",SUM(H$16:H290))</f>
        <v>271007.49000000005</v>
      </c>
      <c r="L290" s="11"/>
    </row>
    <row r="291" spans="2:12" x14ac:dyDescent="0.4">
      <c r="B291" s="35">
        <f t="shared" si="29"/>
        <v>276</v>
      </c>
      <c r="C291" s="36">
        <f t="shared" si="22"/>
        <v>52201</v>
      </c>
      <c r="D291" s="37">
        <f t="shared" si="30"/>
        <v>0.03</v>
      </c>
      <c r="E291" s="38">
        <f t="shared" si="31"/>
        <v>1686.42</v>
      </c>
      <c r="F291" s="39"/>
      <c r="G291" s="40">
        <f t="shared" si="32"/>
        <v>322.48</v>
      </c>
      <c r="H291" s="40">
        <f t="shared" si="33"/>
        <v>1363.94</v>
      </c>
      <c r="I291" s="40">
        <f t="shared" si="34"/>
        <v>127628.5700000003</v>
      </c>
      <c r="J291" s="41">
        <f>IF(B291="","",SUM(G$16:G291))</f>
        <v>193080.48999999993</v>
      </c>
      <c r="K291" s="41">
        <f>IF(B291="","",SUM(H$16:H291))</f>
        <v>272371.43000000005</v>
      </c>
      <c r="L291" s="11"/>
    </row>
    <row r="292" spans="2:12" x14ac:dyDescent="0.4">
      <c r="B292" s="35">
        <f t="shared" si="29"/>
        <v>277</v>
      </c>
      <c r="C292" s="36">
        <f t="shared" si="22"/>
        <v>52232</v>
      </c>
      <c r="D292" s="37">
        <f t="shared" si="30"/>
        <v>0.03</v>
      </c>
      <c r="E292" s="38">
        <f t="shared" si="31"/>
        <v>1686.42</v>
      </c>
      <c r="F292" s="39"/>
      <c r="G292" s="40">
        <f t="shared" si="32"/>
        <v>319.07</v>
      </c>
      <c r="H292" s="40">
        <f t="shared" si="33"/>
        <v>1367.3500000000001</v>
      </c>
      <c r="I292" s="40">
        <f t="shared" si="34"/>
        <v>126261.22000000029</v>
      </c>
      <c r="J292" s="41">
        <f>IF(B292="","",SUM(G$16:G292))</f>
        <v>193399.55999999994</v>
      </c>
      <c r="K292" s="41">
        <f>IF(B292="","",SUM(H$16:H292))</f>
        <v>273738.78000000003</v>
      </c>
      <c r="L292" s="11"/>
    </row>
    <row r="293" spans="2:12" x14ac:dyDescent="0.4">
      <c r="B293" s="35">
        <f t="shared" si="29"/>
        <v>278</v>
      </c>
      <c r="C293" s="36">
        <f t="shared" si="22"/>
        <v>52263</v>
      </c>
      <c r="D293" s="37">
        <f t="shared" si="30"/>
        <v>0.03</v>
      </c>
      <c r="E293" s="38">
        <f t="shared" si="31"/>
        <v>1686.42</v>
      </c>
      <c r="F293" s="39"/>
      <c r="G293" s="40">
        <f t="shared" si="32"/>
        <v>315.64999999999998</v>
      </c>
      <c r="H293" s="40">
        <f t="shared" si="33"/>
        <v>1370.77</v>
      </c>
      <c r="I293" s="40">
        <f t="shared" si="34"/>
        <v>124890.45000000029</v>
      </c>
      <c r="J293" s="41">
        <f>IF(B293="","",SUM(G$16:G293))</f>
        <v>193715.20999999993</v>
      </c>
      <c r="K293" s="41">
        <f>IF(B293="","",SUM(H$16:H293))</f>
        <v>275109.55000000005</v>
      </c>
      <c r="L293" s="11"/>
    </row>
    <row r="294" spans="2:12" x14ac:dyDescent="0.4">
      <c r="B294" s="35">
        <f t="shared" si="29"/>
        <v>279</v>
      </c>
      <c r="C294" s="36">
        <f t="shared" si="22"/>
        <v>52291</v>
      </c>
      <c r="D294" s="37">
        <f t="shared" si="30"/>
        <v>0.03</v>
      </c>
      <c r="E294" s="38">
        <f t="shared" si="31"/>
        <v>1686.42</v>
      </c>
      <c r="F294" s="39"/>
      <c r="G294" s="40">
        <f t="shared" si="32"/>
        <v>312.23</v>
      </c>
      <c r="H294" s="40">
        <f t="shared" si="33"/>
        <v>1374.19</v>
      </c>
      <c r="I294" s="40">
        <f t="shared" si="34"/>
        <v>123516.26000000029</v>
      </c>
      <c r="J294" s="41">
        <f>IF(B294="","",SUM(G$16:G294))</f>
        <v>194027.43999999994</v>
      </c>
      <c r="K294" s="41">
        <f>IF(B294="","",SUM(H$16:H294))</f>
        <v>276483.74000000005</v>
      </c>
      <c r="L294" s="11"/>
    </row>
    <row r="295" spans="2:12" x14ac:dyDescent="0.4">
      <c r="B295" s="35">
        <f t="shared" si="29"/>
        <v>280</v>
      </c>
      <c r="C295" s="36">
        <f t="shared" si="22"/>
        <v>52322</v>
      </c>
      <c r="D295" s="37">
        <f t="shared" si="30"/>
        <v>0.03</v>
      </c>
      <c r="E295" s="38">
        <f t="shared" si="31"/>
        <v>1686.42</v>
      </c>
      <c r="F295" s="39"/>
      <c r="G295" s="40">
        <f t="shared" si="32"/>
        <v>308.79000000000002</v>
      </c>
      <c r="H295" s="40">
        <f t="shared" si="33"/>
        <v>1377.63</v>
      </c>
      <c r="I295" s="40">
        <f t="shared" si="34"/>
        <v>122138.63000000028</v>
      </c>
      <c r="J295" s="41">
        <f>IF(B295="","",SUM(G$16:G295))</f>
        <v>194336.22999999995</v>
      </c>
      <c r="K295" s="41">
        <f>IF(B295="","",SUM(H$16:H295))</f>
        <v>277861.37000000005</v>
      </c>
      <c r="L295" s="11"/>
    </row>
    <row r="296" spans="2:12" x14ac:dyDescent="0.4">
      <c r="B296" s="35">
        <f t="shared" si="29"/>
        <v>281</v>
      </c>
      <c r="C296" s="36">
        <f t="shared" si="22"/>
        <v>52352</v>
      </c>
      <c r="D296" s="37">
        <f t="shared" si="30"/>
        <v>0.03</v>
      </c>
      <c r="E296" s="38">
        <f t="shared" si="31"/>
        <v>1686.42</v>
      </c>
      <c r="F296" s="39"/>
      <c r="G296" s="40">
        <f t="shared" si="32"/>
        <v>305.35000000000002</v>
      </c>
      <c r="H296" s="40">
        <f t="shared" si="33"/>
        <v>1381.0700000000002</v>
      </c>
      <c r="I296" s="40">
        <f t="shared" si="34"/>
        <v>120757.56000000027</v>
      </c>
      <c r="J296" s="41">
        <f>IF(B296="","",SUM(G$16:G296))</f>
        <v>194641.57999999996</v>
      </c>
      <c r="K296" s="41">
        <f>IF(B296="","",SUM(H$16:H296))</f>
        <v>279242.44000000006</v>
      </c>
      <c r="L296" s="11"/>
    </row>
    <row r="297" spans="2:12" x14ac:dyDescent="0.4">
      <c r="B297" s="35">
        <f t="shared" si="29"/>
        <v>282</v>
      </c>
      <c r="C297" s="36">
        <f t="shared" si="22"/>
        <v>52383</v>
      </c>
      <c r="D297" s="37">
        <f t="shared" si="30"/>
        <v>0.03</v>
      </c>
      <c r="E297" s="38">
        <f t="shared" si="31"/>
        <v>1686.42</v>
      </c>
      <c r="F297" s="39"/>
      <c r="G297" s="40">
        <f t="shared" si="32"/>
        <v>301.89</v>
      </c>
      <c r="H297" s="40">
        <f t="shared" si="33"/>
        <v>1384.5300000000002</v>
      </c>
      <c r="I297" s="40">
        <f t="shared" si="34"/>
        <v>119373.03000000028</v>
      </c>
      <c r="J297" s="41">
        <f>IF(B297="","",SUM(G$16:G297))</f>
        <v>194943.46999999997</v>
      </c>
      <c r="K297" s="41">
        <f>IF(B297="","",SUM(H$16:H297))</f>
        <v>280626.97000000009</v>
      </c>
      <c r="L297" s="11"/>
    </row>
    <row r="298" spans="2:12" x14ac:dyDescent="0.4">
      <c r="B298" s="35">
        <f t="shared" si="29"/>
        <v>283</v>
      </c>
      <c r="C298" s="36">
        <f t="shared" si="22"/>
        <v>52413</v>
      </c>
      <c r="D298" s="37">
        <f t="shared" si="30"/>
        <v>0.03</v>
      </c>
      <c r="E298" s="38">
        <f t="shared" si="31"/>
        <v>1686.42</v>
      </c>
      <c r="F298" s="39"/>
      <c r="G298" s="40">
        <f t="shared" si="32"/>
        <v>298.43</v>
      </c>
      <c r="H298" s="40">
        <f t="shared" si="33"/>
        <v>1387.99</v>
      </c>
      <c r="I298" s="40">
        <f t="shared" si="34"/>
        <v>117985.04000000027</v>
      </c>
      <c r="J298" s="41">
        <f>IF(B298="","",SUM(G$16:G298))</f>
        <v>195241.89999999997</v>
      </c>
      <c r="K298" s="41">
        <f>IF(B298="","",SUM(H$16:H298))</f>
        <v>282014.96000000008</v>
      </c>
      <c r="L298" s="11"/>
    </row>
    <row r="299" spans="2:12" x14ac:dyDescent="0.4">
      <c r="B299" s="35">
        <f t="shared" si="29"/>
        <v>284</v>
      </c>
      <c r="C299" s="36">
        <f t="shared" si="22"/>
        <v>52444</v>
      </c>
      <c r="D299" s="37">
        <f t="shared" si="30"/>
        <v>0.03</v>
      </c>
      <c r="E299" s="38">
        <f t="shared" si="31"/>
        <v>1686.42</v>
      </c>
      <c r="F299" s="39"/>
      <c r="G299" s="40">
        <f t="shared" si="32"/>
        <v>294.95999999999998</v>
      </c>
      <c r="H299" s="40">
        <f t="shared" si="33"/>
        <v>1391.46</v>
      </c>
      <c r="I299" s="40">
        <f t="shared" si="34"/>
        <v>116593.58000000026</v>
      </c>
      <c r="J299" s="41">
        <f>IF(B299="","",SUM(G$16:G299))</f>
        <v>195536.85999999996</v>
      </c>
      <c r="K299" s="41">
        <f>IF(B299="","",SUM(H$16:H299))</f>
        <v>283406.4200000001</v>
      </c>
      <c r="L299" s="11"/>
    </row>
    <row r="300" spans="2:12" x14ac:dyDescent="0.4">
      <c r="B300" s="35">
        <f t="shared" si="29"/>
        <v>285</v>
      </c>
      <c r="C300" s="36">
        <f t="shared" si="22"/>
        <v>52475</v>
      </c>
      <c r="D300" s="37">
        <f t="shared" si="30"/>
        <v>0.03</v>
      </c>
      <c r="E300" s="38">
        <f t="shared" si="31"/>
        <v>1686.42</v>
      </c>
      <c r="F300" s="39"/>
      <c r="G300" s="40">
        <f t="shared" si="32"/>
        <v>291.48</v>
      </c>
      <c r="H300" s="40">
        <f t="shared" si="33"/>
        <v>1394.94</v>
      </c>
      <c r="I300" s="40">
        <f t="shared" si="34"/>
        <v>115198.64000000026</v>
      </c>
      <c r="J300" s="41">
        <f>IF(B300="","",SUM(G$16:G300))</f>
        <v>195828.33999999997</v>
      </c>
      <c r="K300" s="41">
        <f>IF(B300="","",SUM(H$16:H300))</f>
        <v>284801.3600000001</v>
      </c>
      <c r="L300" s="11"/>
    </row>
    <row r="301" spans="2:12" x14ac:dyDescent="0.4">
      <c r="B301" s="35">
        <f t="shared" si="29"/>
        <v>286</v>
      </c>
      <c r="C301" s="36">
        <f t="shared" si="22"/>
        <v>52505</v>
      </c>
      <c r="D301" s="37">
        <f t="shared" si="30"/>
        <v>0.03</v>
      </c>
      <c r="E301" s="38">
        <f t="shared" si="31"/>
        <v>1686.42</v>
      </c>
      <c r="F301" s="39"/>
      <c r="G301" s="40">
        <f t="shared" si="32"/>
        <v>288</v>
      </c>
      <c r="H301" s="40">
        <f t="shared" si="33"/>
        <v>1398.42</v>
      </c>
      <c r="I301" s="40">
        <f t="shared" si="34"/>
        <v>113800.22000000026</v>
      </c>
      <c r="J301" s="41">
        <f>IF(B301="","",SUM(G$16:G301))</f>
        <v>196116.33999999997</v>
      </c>
      <c r="K301" s="41">
        <f>IF(B301="","",SUM(H$16:H301))</f>
        <v>286199.78000000009</v>
      </c>
      <c r="L301" s="11"/>
    </row>
    <row r="302" spans="2:12" x14ac:dyDescent="0.4">
      <c r="B302" s="35">
        <f t="shared" si="29"/>
        <v>287</v>
      </c>
      <c r="C302" s="36">
        <f t="shared" si="22"/>
        <v>52536</v>
      </c>
      <c r="D302" s="37">
        <f t="shared" si="30"/>
        <v>0.03</v>
      </c>
      <c r="E302" s="38">
        <f t="shared" si="31"/>
        <v>1686.42</v>
      </c>
      <c r="F302" s="39"/>
      <c r="G302" s="40">
        <f t="shared" si="32"/>
        <v>284.5</v>
      </c>
      <c r="H302" s="40">
        <f t="shared" si="33"/>
        <v>1401.92</v>
      </c>
      <c r="I302" s="40">
        <f t="shared" si="34"/>
        <v>112398.30000000026</v>
      </c>
      <c r="J302" s="41">
        <f>IF(B302="","",SUM(G$16:G302))</f>
        <v>196400.83999999997</v>
      </c>
      <c r="K302" s="41">
        <f>IF(B302="","",SUM(H$16:H302))</f>
        <v>287601.70000000007</v>
      </c>
      <c r="L302" s="11"/>
    </row>
    <row r="303" spans="2:12" x14ac:dyDescent="0.4">
      <c r="B303" s="35">
        <f t="shared" si="29"/>
        <v>288</v>
      </c>
      <c r="C303" s="36">
        <f t="shared" si="22"/>
        <v>52566</v>
      </c>
      <c r="D303" s="37">
        <f t="shared" si="30"/>
        <v>0.03</v>
      </c>
      <c r="E303" s="38">
        <f t="shared" si="31"/>
        <v>1686.42</v>
      </c>
      <c r="F303" s="39"/>
      <c r="G303" s="40">
        <f t="shared" si="32"/>
        <v>281</v>
      </c>
      <c r="H303" s="40">
        <f t="shared" si="33"/>
        <v>1405.42</v>
      </c>
      <c r="I303" s="40">
        <f t="shared" si="34"/>
        <v>110992.88000000027</v>
      </c>
      <c r="J303" s="41">
        <f>IF(B303="","",SUM(G$16:G303))</f>
        <v>196681.83999999997</v>
      </c>
      <c r="K303" s="41">
        <f>IF(B303="","",SUM(H$16:H303))</f>
        <v>289007.12000000005</v>
      </c>
      <c r="L303" s="11"/>
    </row>
    <row r="304" spans="2:12" x14ac:dyDescent="0.4">
      <c r="B304" s="35">
        <f t="shared" si="29"/>
        <v>289</v>
      </c>
      <c r="C304" s="36">
        <f t="shared" si="22"/>
        <v>52597</v>
      </c>
      <c r="D304" s="37">
        <f t="shared" si="30"/>
        <v>0.03</v>
      </c>
      <c r="E304" s="38">
        <f t="shared" si="31"/>
        <v>1686.42</v>
      </c>
      <c r="F304" s="39"/>
      <c r="G304" s="40">
        <f t="shared" si="32"/>
        <v>277.48</v>
      </c>
      <c r="H304" s="40">
        <f t="shared" si="33"/>
        <v>1408.94</v>
      </c>
      <c r="I304" s="40">
        <f t="shared" si="34"/>
        <v>109583.94000000026</v>
      </c>
      <c r="J304" s="41">
        <f>IF(B304="","",SUM(G$16:G304))</f>
        <v>196959.31999999998</v>
      </c>
      <c r="K304" s="41">
        <f>IF(B304="","",SUM(H$16:H304))</f>
        <v>290416.06000000006</v>
      </c>
      <c r="L304" s="11"/>
    </row>
    <row r="305" spans="2:12" x14ac:dyDescent="0.4">
      <c r="B305" s="35">
        <f t="shared" si="29"/>
        <v>290</v>
      </c>
      <c r="C305" s="36">
        <f t="shared" si="22"/>
        <v>52628</v>
      </c>
      <c r="D305" s="37">
        <f t="shared" si="30"/>
        <v>0.03</v>
      </c>
      <c r="E305" s="38">
        <f t="shared" si="31"/>
        <v>1686.42</v>
      </c>
      <c r="F305" s="39"/>
      <c r="G305" s="40">
        <f t="shared" si="32"/>
        <v>273.95999999999998</v>
      </c>
      <c r="H305" s="40">
        <f t="shared" si="33"/>
        <v>1412.46</v>
      </c>
      <c r="I305" s="40">
        <f t="shared" si="34"/>
        <v>108171.48000000026</v>
      </c>
      <c r="J305" s="41">
        <f>IF(B305="","",SUM(G$16:G305))</f>
        <v>197233.27999999997</v>
      </c>
      <c r="K305" s="41">
        <f>IF(B305="","",SUM(H$16:H305))</f>
        <v>291828.52000000008</v>
      </c>
      <c r="L305" s="11"/>
    </row>
    <row r="306" spans="2:12" x14ac:dyDescent="0.4">
      <c r="B306" s="35">
        <f t="shared" si="29"/>
        <v>291</v>
      </c>
      <c r="C306" s="36">
        <f t="shared" si="22"/>
        <v>52657</v>
      </c>
      <c r="D306" s="37">
        <f t="shared" si="30"/>
        <v>0.03</v>
      </c>
      <c r="E306" s="38">
        <f t="shared" si="31"/>
        <v>1686.42</v>
      </c>
      <c r="F306" s="39"/>
      <c r="G306" s="40">
        <f t="shared" si="32"/>
        <v>270.43</v>
      </c>
      <c r="H306" s="40">
        <f t="shared" si="33"/>
        <v>1415.99</v>
      </c>
      <c r="I306" s="40">
        <f t="shared" si="34"/>
        <v>106755.49000000025</v>
      </c>
      <c r="J306" s="41">
        <f>IF(B306="","",SUM(G$16:G306))</f>
        <v>197503.70999999996</v>
      </c>
      <c r="K306" s="41">
        <f>IF(B306="","",SUM(H$16:H306))</f>
        <v>293244.51000000007</v>
      </c>
      <c r="L306" s="11"/>
    </row>
    <row r="307" spans="2:12" x14ac:dyDescent="0.4">
      <c r="B307" s="35">
        <f t="shared" si="29"/>
        <v>292</v>
      </c>
      <c r="C307" s="36">
        <f t="shared" si="22"/>
        <v>52688</v>
      </c>
      <c r="D307" s="37">
        <f t="shared" si="30"/>
        <v>0.03</v>
      </c>
      <c r="E307" s="38">
        <f t="shared" si="31"/>
        <v>1686.42</v>
      </c>
      <c r="F307" s="39"/>
      <c r="G307" s="40">
        <f t="shared" si="32"/>
        <v>266.89</v>
      </c>
      <c r="H307" s="40">
        <f t="shared" si="33"/>
        <v>1419.5300000000002</v>
      </c>
      <c r="I307" s="40">
        <f t="shared" si="34"/>
        <v>105335.96000000025</v>
      </c>
      <c r="J307" s="41">
        <f>IF(B307="","",SUM(G$16:G307))</f>
        <v>197770.59999999998</v>
      </c>
      <c r="K307" s="41">
        <f>IF(B307="","",SUM(H$16:H307))</f>
        <v>294664.0400000001</v>
      </c>
      <c r="L307" s="11"/>
    </row>
    <row r="308" spans="2:12" x14ac:dyDescent="0.4">
      <c r="B308" s="35">
        <f t="shared" si="29"/>
        <v>293</v>
      </c>
      <c r="C308" s="36">
        <f t="shared" si="22"/>
        <v>52718</v>
      </c>
      <c r="D308" s="37">
        <f t="shared" si="30"/>
        <v>0.03</v>
      </c>
      <c r="E308" s="38">
        <f t="shared" si="31"/>
        <v>1686.42</v>
      </c>
      <c r="F308" s="39"/>
      <c r="G308" s="40">
        <f t="shared" si="32"/>
        <v>263.33999999999997</v>
      </c>
      <c r="H308" s="40">
        <f t="shared" si="33"/>
        <v>1423.0800000000002</v>
      </c>
      <c r="I308" s="40">
        <f t="shared" si="34"/>
        <v>103912.88000000025</v>
      </c>
      <c r="J308" s="41">
        <f>IF(B308="","",SUM(G$16:G308))</f>
        <v>198033.93999999997</v>
      </c>
      <c r="K308" s="41">
        <f>IF(B308="","",SUM(H$16:H308))</f>
        <v>296087.12000000011</v>
      </c>
      <c r="L308" s="11"/>
    </row>
    <row r="309" spans="2:12" x14ac:dyDescent="0.4">
      <c r="B309" s="35">
        <f t="shared" si="29"/>
        <v>294</v>
      </c>
      <c r="C309" s="36">
        <f t="shared" si="22"/>
        <v>52749</v>
      </c>
      <c r="D309" s="37">
        <f t="shared" si="30"/>
        <v>0.03</v>
      </c>
      <c r="E309" s="38">
        <f t="shared" si="31"/>
        <v>1686.42</v>
      </c>
      <c r="F309" s="39"/>
      <c r="G309" s="40">
        <f t="shared" si="32"/>
        <v>259.77999999999997</v>
      </c>
      <c r="H309" s="40">
        <f t="shared" si="33"/>
        <v>1426.64</v>
      </c>
      <c r="I309" s="40">
        <f t="shared" si="34"/>
        <v>102486.24000000025</v>
      </c>
      <c r="J309" s="41">
        <f>IF(B309="","",SUM(G$16:G309))</f>
        <v>198293.71999999997</v>
      </c>
      <c r="K309" s="41">
        <f>IF(B309="","",SUM(H$16:H309))</f>
        <v>297513.76000000013</v>
      </c>
      <c r="L309" s="11"/>
    </row>
    <row r="310" spans="2:12" x14ac:dyDescent="0.4">
      <c r="B310" s="35">
        <f t="shared" si="29"/>
        <v>295</v>
      </c>
      <c r="C310" s="36">
        <f t="shared" si="22"/>
        <v>52779</v>
      </c>
      <c r="D310" s="37">
        <f t="shared" si="30"/>
        <v>0.03</v>
      </c>
      <c r="E310" s="38">
        <f t="shared" si="31"/>
        <v>1686.42</v>
      </c>
      <c r="F310" s="39"/>
      <c r="G310" s="40">
        <f t="shared" si="32"/>
        <v>256.22000000000003</v>
      </c>
      <c r="H310" s="40">
        <f t="shared" si="33"/>
        <v>1430.2</v>
      </c>
      <c r="I310" s="40">
        <f t="shared" si="34"/>
        <v>101056.04000000026</v>
      </c>
      <c r="J310" s="41">
        <f>IF(B310="","",SUM(G$16:G310))</f>
        <v>198549.93999999997</v>
      </c>
      <c r="K310" s="41">
        <f>IF(B310="","",SUM(H$16:H310))</f>
        <v>298943.96000000014</v>
      </c>
      <c r="L310" s="11"/>
    </row>
    <row r="311" spans="2:12" x14ac:dyDescent="0.4">
      <c r="B311" s="35">
        <f t="shared" si="29"/>
        <v>296</v>
      </c>
      <c r="C311" s="36">
        <f t="shared" si="22"/>
        <v>52810</v>
      </c>
      <c r="D311" s="37">
        <f t="shared" si="30"/>
        <v>0.03</v>
      </c>
      <c r="E311" s="38">
        <f t="shared" si="31"/>
        <v>1686.42</v>
      </c>
      <c r="F311" s="39"/>
      <c r="G311" s="40">
        <f t="shared" si="32"/>
        <v>252.64</v>
      </c>
      <c r="H311" s="40">
        <f t="shared" si="33"/>
        <v>1433.7800000000002</v>
      </c>
      <c r="I311" s="40">
        <f t="shared" si="34"/>
        <v>99622.260000000257</v>
      </c>
      <c r="J311" s="41">
        <f>IF(B311="","",SUM(G$16:G311))</f>
        <v>198802.58</v>
      </c>
      <c r="K311" s="41">
        <f>IF(B311="","",SUM(H$16:H311))</f>
        <v>300377.74000000017</v>
      </c>
      <c r="L311" s="11"/>
    </row>
    <row r="312" spans="2:12" x14ac:dyDescent="0.4">
      <c r="B312" s="35">
        <f t="shared" si="29"/>
        <v>297</v>
      </c>
      <c r="C312" s="36">
        <f t="shared" si="22"/>
        <v>52841</v>
      </c>
      <c r="D312" s="37">
        <f t="shared" si="30"/>
        <v>0.03</v>
      </c>
      <c r="E312" s="38">
        <f t="shared" si="31"/>
        <v>1686.42</v>
      </c>
      <c r="F312" s="39"/>
      <c r="G312" s="40">
        <f t="shared" si="32"/>
        <v>249.06</v>
      </c>
      <c r="H312" s="40">
        <f t="shared" si="33"/>
        <v>1437.3600000000001</v>
      </c>
      <c r="I312" s="40">
        <f t="shared" si="34"/>
        <v>98184.900000000256</v>
      </c>
      <c r="J312" s="41">
        <f>IF(B312="","",SUM(G$16:G312))</f>
        <v>199051.63999999998</v>
      </c>
      <c r="K312" s="41">
        <f>IF(B312="","",SUM(H$16:H312))</f>
        <v>301815.10000000015</v>
      </c>
      <c r="L312" s="11"/>
    </row>
    <row r="313" spans="2:12" x14ac:dyDescent="0.4">
      <c r="B313" s="35">
        <f t="shared" si="29"/>
        <v>298</v>
      </c>
      <c r="C313" s="36">
        <f t="shared" si="22"/>
        <v>52871</v>
      </c>
      <c r="D313" s="37">
        <f t="shared" si="30"/>
        <v>0.03</v>
      </c>
      <c r="E313" s="38">
        <f t="shared" si="31"/>
        <v>1686.42</v>
      </c>
      <c r="F313" s="39"/>
      <c r="G313" s="40">
        <f t="shared" si="32"/>
        <v>245.46</v>
      </c>
      <c r="H313" s="40">
        <f t="shared" si="33"/>
        <v>1440.96</v>
      </c>
      <c r="I313" s="40">
        <f t="shared" si="34"/>
        <v>96743.94000000025</v>
      </c>
      <c r="J313" s="41">
        <f>IF(B313="","",SUM(G$16:G313))</f>
        <v>199297.09999999998</v>
      </c>
      <c r="K313" s="41">
        <f>IF(B313="","",SUM(H$16:H313))</f>
        <v>303256.06000000017</v>
      </c>
      <c r="L313" s="11"/>
    </row>
    <row r="314" spans="2:12" x14ac:dyDescent="0.4">
      <c r="B314" s="35">
        <f t="shared" si="29"/>
        <v>299</v>
      </c>
      <c r="C314" s="36">
        <f t="shared" si="22"/>
        <v>52902</v>
      </c>
      <c r="D314" s="37">
        <f t="shared" si="30"/>
        <v>0.03</v>
      </c>
      <c r="E314" s="38">
        <f t="shared" si="31"/>
        <v>1686.42</v>
      </c>
      <c r="F314" s="39"/>
      <c r="G314" s="40">
        <f t="shared" si="32"/>
        <v>241.86</v>
      </c>
      <c r="H314" s="40">
        <f t="shared" si="33"/>
        <v>1444.56</v>
      </c>
      <c r="I314" s="40">
        <f t="shared" si="34"/>
        <v>95299.380000000252</v>
      </c>
      <c r="J314" s="41">
        <f>IF(B314="","",SUM(G$16:G314))</f>
        <v>199538.95999999996</v>
      </c>
      <c r="K314" s="41">
        <f>IF(B314="","",SUM(H$16:H314))</f>
        <v>304700.62000000017</v>
      </c>
      <c r="L314" s="11"/>
    </row>
    <row r="315" spans="2:12" x14ac:dyDescent="0.4">
      <c r="B315" s="35">
        <f t="shared" si="29"/>
        <v>300</v>
      </c>
      <c r="C315" s="36">
        <f t="shared" si="22"/>
        <v>52932</v>
      </c>
      <c r="D315" s="37">
        <f t="shared" si="30"/>
        <v>0.03</v>
      </c>
      <c r="E315" s="38">
        <f t="shared" si="31"/>
        <v>1686.42</v>
      </c>
      <c r="F315" s="39"/>
      <c r="G315" s="40">
        <f t="shared" si="32"/>
        <v>238.25</v>
      </c>
      <c r="H315" s="40">
        <f t="shared" si="33"/>
        <v>1448.17</v>
      </c>
      <c r="I315" s="40">
        <f t="shared" si="34"/>
        <v>93851.210000000254</v>
      </c>
      <c r="J315" s="41">
        <f>IF(B315="","",SUM(G$16:G315))</f>
        <v>199777.20999999996</v>
      </c>
      <c r="K315" s="41">
        <f>IF(B315="","",SUM(H$16:H315))</f>
        <v>306148.79000000015</v>
      </c>
      <c r="L315" s="11"/>
    </row>
    <row r="316" spans="2:12" x14ac:dyDescent="0.4">
      <c r="B316" s="35">
        <f t="shared" si="29"/>
        <v>301</v>
      </c>
      <c r="C316" s="36">
        <f t="shared" si="22"/>
        <v>52963</v>
      </c>
      <c r="D316" s="37">
        <f t="shared" si="30"/>
        <v>0.03</v>
      </c>
      <c r="E316" s="38">
        <f t="shared" si="31"/>
        <v>1686.42</v>
      </c>
      <c r="F316" s="39"/>
      <c r="G316" s="40">
        <f t="shared" si="32"/>
        <v>234.63</v>
      </c>
      <c r="H316" s="40">
        <f t="shared" si="33"/>
        <v>1451.79</v>
      </c>
      <c r="I316" s="40">
        <f t="shared" si="34"/>
        <v>92399.42000000026</v>
      </c>
      <c r="J316" s="41">
        <f>IF(B316="","",SUM(G$16:G316))</f>
        <v>200011.83999999997</v>
      </c>
      <c r="K316" s="41">
        <f>IF(B316="","",SUM(H$16:H316))</f>
        <v>307600.58000000013</v>
      </c>
      <c r="L316" s="11"/>
    </row>
    <row r="317" spans="2:12" x14ac:dyDescent="0.4">
      <c r="B317" s="35">
        <f t="shared" si="29"/>
        <v>302</v>
      </c>
      <c r="C317" s="36">
        <f t="shared" si="22"/>
        <v>52994</v>
      </c>
      <c r="D317" s="37">
        <f t="shared" si="30"/>
        <v>0.03</v>
      </c>
      <c r="E317" s="38">
        <f t="shared" si="31"/>
        <v>1686.42</v>
      </c>
      <c r="F317" s="39"/>
      <c r="G317" s="40">
        <f t="shared" si="32"/>
        <v>231</v>
      </c>
      <c r="H317" s="40">
        <f t="shared" si="33"/>
        <v>1455.42</v>
      </c>
      <c r="I317" s="40">
        <f t="shared" si="34"/>
        <v>90944.000000000262</v>
      </c>
      <c r="J317" s="41">
        <f>IF(B317="","",SUM(G$16:G317))</f>
        <v>200242.83999999997</v>
      </c>
      <c r="K317" s="41">
        <f>IF(B317="","",SUM(H$16:H317))</f>
        <v>309056.00000000012</v>
      </c>
      <c r="L317" s="11"/>
    </row>
    <row r="318" spans="2:12" x14ac:dyDescent="0.4">
      <c r="B318" s="35">
        <f t="shared" si="29"/>
        <v>303</v>
      </c>
      <c r="C318" s="36">
        <f t="shared" si="22"/>
        <v>53022</v>
      </c>
      <c r="D318" s="37">
        <f t="shared" si="30"/>
        <v>0.03</v>
      </c>
      <c r="E318" s="38">
        <f t="shared" si="31"/>
        <v>1686.42</v>
      </c>
      <c r="F318" s="39"/>
      <c r="G318" s="40">
        <f t="shared" si="32"/>
        <v>227.36</v>
      </c>
      <c r="H318" s="40">
        <f t="shared" si="33"/>
        <v>1459.06</v>
      </c>
      <c r="I318" s="40">
        <f t="shared" si="34"/>
        <v>89484.940000000264</v>
      </c>
      <c r="J318" s="41">
        <f>IF(B318="","",SUM(G$16:G318))</f>
        <v>200470.19999999995</v>
      </c>
      <c r="K318" s="41">
        <f>IF(B318="","",SUM(H$16:H318))</f>
        <v>310515.06000000011</v>
      </c>
      <c r="L318" s="11"/>
    </row>
    <row r="319" spans="2:12" x14ac:dyDescent="0.4">
      <c r="B319" s="35">
        <f t="shared" si="29"/>
        <v>304</v>
      </c>
      <c r="C319" s="36">
        <f t="shared" si="22"/>
        <v>53053</v>
      </c>
      <c r="D319" s="37">
        <f t="shared" si="30"/>
        <v>0.03</v>
      </c>
      <c r="E319" s="38">
        <f t="shared" si="31"/>
        <v>1686.42</v>
      </c>
      <c r="F319" s="39"/>
      <c r="G319" s="40">
        <f t="shared" si="32"/>
        <v>223.71</v>
      </c>
      <c r="H319" s="40">
        <f t="shared" si="33"/>
        <v>1462.71</v>
      </c>
      <c r="I319" s="40">
        <f t="shared" si="34"/>
        <v>88022.230000000258</v>
      </c>
      <c r="J319" s="41">
        <f>IF(B319="","",SUM(G$16:G319))</f>
        <v>200693.90999999995</v>
      </c>
      <c r="K319" s="41">
        <f>IF(B319="","",SUM(H$16:H319))</f>
        <v>311977.77000000014</v>
      </c>
      <c r="L319" s="11"/>
    </row>
    <row r="320" spans="2:12" x14ac:dyDescent="0.4">
      <c r="B320" s="35">
        <f t="shared" si="29"/>
        <v>305</v>
      </c>
      <c r="C320" s="36">
        <f t="shared" si="22"/>
        <v>53083</v>
      </c>
      <c r="D320" s="37">
        <f t="shared" si="30"/>
        <v>0.03</v>
      </c>
      <c r="E320" s="38">
        <f t="shared" si="31"/>
        <v>1686.42</v>
      </c>
      <c r="F320" s="39"/>
      <c r="G320" s="40">
        <f t="shared" si="32"/>
        <v>220.06</v>
      </c>
      <c r="H320" s="40">
        <f t="shared" si="33"/>
        <v>1466.3600000000001</v>
      </c>
      <c r="I320" s="40">
        <f t="shared" si="34"/>
        <v>86555.870000000257</v>
      </c>
      <c r="J320" s="41">
        <f>IF(B320="","",SUM(G$16:G320))</f>
        <v>200913.96999999994</v>
      </c>
      <c r="K320" s="41">
        <f>IF(B320="","",SUM(H$16:H320))</f>
        <v>313444.13000000012</v>
      </c>
      <c r="L320" s="11"/>
    </row>
    <row r="321" spans="2:12" x14ac:dyDescent="0.4">
      <c r="B321" s="35">
        <f t="shared" si="29"/>
        <v>306</v>
      </c>
      <c r="C321" s="36">
        <f t="shared" si="22"/>
        <v>53114</v>
      </c>
      <c r="D321" s="37">
        <f t="shared" si="30"/>
        <v>0.03</v>
      </c>
      <c r="E321" s="38">
        <f t="shared" si="31"/>
        <v>1686.42</v>
      </c>
      <c r="F321" s="39"/>
      <c r="G321" s="40">
        <f t="shared" si="32"/>
        <v>216.39</v>
      </c>
      <c r="H321" s="40">
        <f t="shared" si="33"/>
        <v>1470.0300000000002</v>
      </c>
      <c r="I321" s="40">
        <f t="shared" si="34"/>
        <v>85085.840000000258</v>
      </c>
      <c r="J321" s="41">
        <f>IF(B321="","",SUM(G$16:G321))</f>
        <v>201130.35999999996</v>
      </c>
      <c r="K321" s="41">
        <f>IF(B321="","",SUM(H$16:H321))</f>
        <v>314914.16000000015</v>
      </c>
      <c r="L321" s="11"/>
    </row>
    <row r="322" spans="2:12" x14ac:dyDescent="0.4">
      <c r="B322" s="35">
        <f t="shared" si="29"/>
        <v>307</v>
      </c>
      <c r="C322" s="36">
        <f t="shared" si="22"/>
        <v>53144</v>
      </c>
      <c r="D322" s="37">
        <f t="shared" si="30"/>
        <v>0.03</v>
      </c>
      <c r="E322" s="38">
        <f t="shared" si="31"/>
        <v>1686.42</v>
      </c>
      <c r="F322" s="39"/>
      <c r="G322" s="40">
        <f t="shared" si="32"/>
        <v>212.71</v>
      </c>
      <c r="H322" s="40">
        <f t="shared" si="33"/>
        <v>1473.71</v>
      </c>
      <c r="I322" s="40">
        <f t="shared" si="34"/>
        <v>83612.130000000252</v>
      </c>
      <c r="J322" s="41">
        <f>IF(B322="","",SUM(G$16:G322))</f>
        <v>201343.06999999995</v>
      </c>
      <c r="K322" s="41">
        <f>IF(B322="","",SUM(H$16:H322))</f>
        <v>316387.87000000017</v>
      </c>
      <c r="L322" s="11"/>
    </row>
    <row r="323" spans="2:12" x14ac:dyDescent="0.4">
      <c r="B323" s="35">
        <f t="shared" si="29"/>
        <v>308</v>
      </c>
      <c r="C323" s="36">
        <f t="shared" si="22"/>
        <v>53175</v>
      </c>
      <c r="D323" s="37">
        <f t="shared" si="30"/>
        <v>0.03</v>
      </c>
      <c r="E323" s="38">
        <f t="shared" si="31"/>
        <v>1686.42</v>
      </c>
      <c r="F323" s="39"/>
      <c r="G323" s="40">
        <f t="shared" si="32"/>
        <v>209.03</v>
      </c>
      <c r="H323" s="40">
        <f t="shared" si="33"/>
        <v>1477.39</v>
      </c>
      <c r="I323" s="40">
        <f t="shared" si="34"/>
        <v>82134.740000000253</v>
      </c>
      <c r="J323" s="41">
        <f>IF(B323="","",SUM(G$16:G323))</f>
        <v>201552.09999999995</v>
      </c>
      <c r="K323" s="41">
        <f>IF(B323="","",SUM(H$16:H323))</f>
        <v>317865.26000000018</v>
      </c>
      <c r="L323" s="11"/>
    </row>
    <row r="324" spans="2:12" x14ac:dyDescent="0.4">
      <c r="B324" s="35">
        <f t="shared" ref="B324:B381" si="35">IF(B323&gt;=nper,"",B323+1)</f>
        <v>309</v>
      </c>
      <c r="C324" s="36">
        <f t="shared" si="22"/>
        <v>53206</v>
      </c>
      <c r="D324" s="37">
        <f t="shared" si="30"/>
        <v>0.03</v>
      </c>
      <c r="E324" s="38">
        <f t="shared" si="31"/>
        <v>1686.42</v>
      </c>
      <c r="F324" s="39"/>
      <c r="G324" s="40">
        <f t="shared" si="32"/>
        <v>205.34</v>
      </c>
      <c r="H324" s="40">
        <f t="shared" si="33"/>
        <v>1481.0800000000002</v>
      </c>
      <c r="I324" s="40">
        <f t="shared" si="34"/>
        <v>80653.660000000251</v>
      </c>
      <c r="J324" s="41">
        <f>IF(B324="","",SUM(G$16:G324))</f>
        <v>201757.43999999994</v>
      </c>
      <c r="K324" s="41">
        <f>IF(B324="","",SUM(H$16:H324))</f>
        <v>319346.3400000002</v>
      </c>
      <c r="L324" s="11"/>
    </row>
    <row r="325" spans="2:12" x14ac:dyDescent="0.4">
      <c r="B325" s="35">
        <f t="shared" si="35"/>
        <v>310</v>
      </c>
      <c r="C325" s="36">
        <f t="shared" si="22"/>
        <v>53236</v>
      </c>
      <c r="D325" s="37">
        <f t="shared" si="30"/>
        <v>0.03</v>
      </c>
      <c r="E325" s="38">
        <f t="shared" si="31"/>
        <v>1686.42</v>
      </c>
      <c r="F325" s="39"/>
      <c r="G325" s="40">
        <f t="shared" si="32"/>
        <v>201.63</v>
      </c>
      <c r="H325" s="40">
        <f t="shared" si="33"/>
        <v>1484.79</v>
      </c>
      <c r="I325" s="40">
        <f t="shared" si="34"/>
        <v>79168.870000000257</v>
      </c>
      <c r="J325" s="41">
        <f>IF(B325="","",SUM(G$16:G325))</f>
        <v>201959.06999999995</v>
      </c>
      <c r="K325" s="41">
        <f>IF(B325="","",SUM(H$16:H325))</f>
        <v>320831.13000000018</v>
      </c>
      <c r="L325" s="11"/>
    </row>
    <row r="326" spans="2:12" x14ac:dyDescent="0.4">
      <c r="B326" s="35">
        <f t="shared" si="35"/>
        <v>311</v>
      </c>
      <c r="C326" s="36">
        <f t="shared" si="22"/>
        <v>53267</v>
      </c>
      <c r="D326" s="37">
        <f t="shared" si="30"/>
        <v>0.03</v>
      </c>
      <c r="E326" s="38">
        <f t="shared" si="31"/>
        <v>1686.42</v>
      </c>
      <c r="F326" s="39"/>
      <c r="G326" s="40">
        <f t="shared" si="32"/>
        <v>197.92</v>
      </c>
      <c r="H326" s="40">
        <f t="shared" si="33"/>
        <v>1488.5</v>
      </c>
      <c r="I326" s="40">
        <f t="shared" si="34"/>
        <v>77680.370000000257</v>
      </c>
      <c r="J326" s="41">
        <f>IF(B326="","",SUM(G$16:G326))</f>
        <v>202156.98999999996</v>
      </c>
      <c r="K326" s="41">
        <f>IF(B326="","",SUM(H$16:H326))</f>
        <v>322319.63000000018</v>
      </c>
      <c r="L326" s="11"/>
    </row>
    <row r="327" spans="2:12" x14ac:dyDescent="0.4">
      <c r="B327" s="35">
        <f t="shared" si="35"/>
        <v>312</v>
      </c>
      <c r="C327" s="36">
        <f t="shared" si="22"/>
        <v>53297</v>
      </c>
      <c r="D327" s="37">
        <f t="shared" si="30"/>
        <v>0.03</v>
      </c>
      <c r="E327" s="38">
        <f t="shared" si="31"/>
        <v>1686.42</v>
      </c>
      <c r="F327" s="39"/>
      <c r="G327" s="40">
        <f t="shared" si="32"/>
        <v>194.2</v>
      </c>
      <c r="H327" s="40">
        <f t="shared" si="33"/>
        <v>1492.22</v>
      </c>
      <c r="I327" s="40">
        <f t="shared" si="34"/>
        <v>76188.150000000256</v>
      </c>
      <c r="J327" s="41">
        <f>IF(B327="","",SUM(G$16:G327))</f>
        <v>202351.18999999997</v>
      </c>
      <c r="K327" s="41">
        <f>IF(B327="","",SUM(H$16:H327))</f>
        <v>323811.85000000015</v>
      </c>
      <c r="L327" s="11"/>
    </row>
    <row r="328" spans="2:12" x14ac:dyDescent="0.4">
      <c r="B328" s="35">
        <f t="shared" si="35"/>
        <v>313</v>
      </c>
      <c r="C328" s="36">
        <f t="shared" si="22"/>
        <v>53328</v>
      </c>
      <c r="D328" s="37">
        <f t="shared" si="30"/>
        <v>0.03</v>
      </c>
      <c r="E328" s="38">
        <f t="shared" si="31"/>
        <v>1686.42</v>
      </c>
      <c r="F328" s="39"/>
      <c r="G328" s="40">
        <f t="shared" si="32"/>
        <v>190.47</v>
      </c>
      <c r="H328" s="40">
        <f t="shared" si="33"/>
        <v>1495.95</v>
      </c>
      <c r="I328" s="40">
        <f t="shared" si="34"/>
        <v>74692.200000000259</v>
      </c>
      <c r="J328" s="41">
        <f>IF(B328="","",SUM(G$16:G328))</f>
        <v>202541.65999999997</v>
      </c>
      <c r="K328" s="41">
        <f>IF(B328="","",SUM(H$16:H328))</f>
        <v>325307.80000000016</v>
      </c>
      <c r="L328" s="11"/>
    </row>
    <row r="329" spans="2:12" x14ac:dyDescent="0.4">
      <c r="B329" s="35">
        <f t="shared" si="35"/>
        <v>314</v>
      </c>
      <c r="C329" s="36">
        <f t="shared" si="22"/>
        <v>53359</v>
      </c>
      <c r="D329" s="37">
        <f t="shared" si="30"/>
        <v>0.03</v>
      </c>
      <c r="E329" s="38">
        <f t="shared" si="31"/>
        <v>1686.42</v>
      </c>
      <c r="F329" s="39"/>
      <c r="G329" s="40">
        <f t="shared" si="32"/>
        <v>186.73</v>
      </c>
      <c r="H329" s="40">
        <f t="shared" si="33"/>
        <v>1499.69</v>
      </c>
      <c r="I329" s="40">
        <f t="shared" si="34"/>
        <v>73192.510000000257</v>
      </c>
      <c r="J329" s="41">
        <f>IF(B329="","",SUM(G$16:G329))</f>
        <v>202728.38999999998</v>
      </c>
      <c r="K329" s="41">
        <f>IF(B329="","",SUM(H$16:H329))</f>
        <v>326807.49000000017</v>
      </c>
      <c r="L329" s="11"/>
    </row>
    <row r="330" spans="2:12" x14ac:dyDescent="0.4">
      <c r="B330" s="35">
        <f t="shared" si="35"/>
        <v>315</v>
      </c>
      <c r="C330" s="36">
        <f t="shared" si="22"/>
        <v>53387</v>
      </c>
      <c r="D330" s="37">
        <f t="shared" si="30"/>
        <v>0.03</v>
      </c>
      <c r="E330" s="38">
        <f t="shared" si="31"/>
        <v>1686.42</v>
      </c>
      <c r="F330" s="39"/>
      <c r="G330" s="40">
        <f t="shared" si="32"/>
        <v>182.98</v>
      </c>
      <c r="H330" s="40">
        <f t="shared" si="33"/>
        <v>1503.44</v>
      </c>
      <c r="I330" s="40">
        <f t="shared" si="34"/>
        <v>71689.070000000254</v>
      </c>
      <c r="J330" s="41">
        <f>IF(B330="","",SUM(G$16:G330))</f>
        <v>202911.37</v>
      </c>
      <c r="K330" s="41">
        <f>IF(B330="","",SUM(H$16:H330))</f>
        <v>328310.93000000017</v>
      </c>
      <c r="L330" s="11"/>
    </row>
    <row r="331" spans="2:12" x14ac:dyDescent="0.4">
      <c r="B331" s="35">
        <f t="shared" si="35"/>
        <v>316</v>
      </c>
      <c r="C331" s="36">
        <f t="shared" si="22"/>
        <v>53418</v>
      </c>
      <c r="D331" s="37">
        <f t="shared" si="30"/>
        <v>0.03</v>
      </c>
      <c r="E331" s="38">
        <f t="shared" si="31"/>
        <v>1686.42</v>
      </c>
      <c r="F331" s="39"/>
      <c r="G331" s="40">
        <f t="shared" si="32"/>
        <v>179.22</v>
      </c>
      <c r="H331" s="40">
        <f t="shared" si="33"/>
        <v>1507.2</v>
      </c>
      <c r="I331" s="40">
        <f t="shared" si="34"/>
        <v>70181.870000000257</v>
      </c>
      <c r="J331" s="41">
        <f>IF(B331="","",SUM(G$16:G331))</f>
        <v>203090.59</v>
      </c>
      <c r="K331" s="41">
        <f>IF(B331="","",SUM(H$16:H331))</f>
        <v>329818.13000000018</v>
      </c>
      <c r="L331" s="11"/>
    </row>
    <row r="332" spans="2:12" x14ac:dyDescent="0.4">
      <c r="B332" s="35">
        <f t="shared" si="35"/>
        <v>317</v>
      </c>
      <c r="C332" s="36">
        <f t="shared" si="22"/>
        <v>53448</v>
      </c>
      <c r="D332" s="37">
        <f t="shared" si="30"/>
        <v>0.03</v>
      </c>
      <c r="E332" s="38">
        <f t="shared" si="31"/>
        <v>1686.42</v>
      </c>
      <c r="F332" s="39"/>
      <c r="G332" s="40">
        <f t="shared" si="32"/>
        <v>175.45</v>
      </c>
      <c r="H332" s="40">
        <f t="shared" si="33"/>
        <v>1510.97</v>
      </c>
      <c r="I332" s="40">
        <f t="shared" si="34"/>
        <v>68670.900000000256</v>
      </c>
      <c r="J332" s="41">
        <f>IF(B332="","",SUM(G$16:G332))</f>
        <v>203266.04</v>
      </c>
      <c r="K332" s="41">
        <f>IF(B332="","",SUM(H$16:H332))</f>
        <v>331329.10000000015</v>
      </c>
      <c r="L332" s="11"/>
    </row>
    <row r="333" spans="2:12" x14ac:dyDescent="0.4">
      <c r="B333" s="35">
        <f t="shared" si="35"/>
        <v>318</v>
      </c>
      <c r="C333" s="36">
        <f t="shared" si="22"/>
        <v>53479</v>
      </c>
      <c r="D333" s="37">
        <f t="shared" si="30"/>
        <v>0.03</v>
      </c>
      <c r="E333" s="38">
        <f t="shared" si="31"/>
        <v>1686.42</v>
      </c>
      <c r="F333" s="39"/>
      <c r="G333" s="40">
        <f t="shared" si="32"/>
        <v>171.68</v>
      </c>
      <c r="H333" s="40">
        <f t="shared" si="33"/>
        <v>1514.74</v>
      </c>
      <c r="I333" s="40">
        <f t="shared" si="34"/>
        <v>67156.160000000251</v>
      </c>
      <c r="J333" s="41">
        <f>IF(B333="","",SUM(G$16:G333))</f>
        <v>203437.72</v>
      </c>
      <c r="K333" s="41">
        <f>IF(B333="","",SUM(H$16:H333))</f>
        <v>332843.84000000014</v>
      </c>
      <c r="L333" s="11"/>
    </row>
    <row r="334" spans="2:12" x14ac:dyDescent="0.4">
      <c r="B334" s="35">
        <f t="shared" si="35"/>
        <v>319</v>
      </c>
      <c r="C334" s="36">
        <f t="shared" si="22"/>
        <v>53509</v>
      </c>
      <c r="D334" s="37">
        <f t="shared" si="30"/>
        <v>0.03</v>
      </c>
      <c r="E334" s="38">
        <f t="shared" si="31"/>
        <v>1686.42</v>
      </c>
      <c r="F334" s="39"/>
      <c r="G334" s="40">
        <f t="shared" si="32"/>
        <v>167.89</v>
      </c>
      <c r="H334" s="40">
        <f t="shared" si="33"/>
        <v>1518.5300000000002</v>
      </c>
      <c r="I334" s="40">
        <f t="shared" si="34"/>
        <v>65637.630000000252</v>
      </c>
      <c r="J334" s="41">
        <f>IF(B334="","",SUM(G$16:G334))</f>
        <v>203605.61000000002</v>
      </c>
      <c r="K334" s="41">
        <f>IF(B334="","",SUM(H$16:H334))</f>
        <v>334362.37000000017</v>
      </c>
      <c r="L334" s="11"/>
    </row>
    <row r="335" spans="2:12" x14ac:dyDescent="0.4">
      <c r="B335" s="35">
        <f t="shared" si="35"/>
        <v>320</v>
      </c>
      <c r="C335" s="36">
        <f t="shared" si="22"/>
        <v>53540</v>
      </c>
      <c r="D335" s="37">
        <f t="shared" si="30"/>
        <v>0.03</v>
      </c>
      <c r="E335" s="38">
        <f t="shared" si="31"/>
        <v>1686.42</v>
      </c>
      <c r="F335" s="39"/>
      <c r="G335" s="40">
        <f t="shared" si="32"/>
        <v>164.09</v>
      </c>
      <c r="H335" s="40">
        <f t="shared" si="33"/>
        <v>1522.3300000000002</v>
      </c>
      <c r="I335" s="40">
        <f t="shared" si="34"/>
        <v>64115.30000000025</v>
      </c>
      <c r="J335" s="41">
        <f>IF(B335="","",SUM(G$16:G335))</f>
        <v>203769.7</v>
      </c>
      <c r="K335" s="41">
        <f>IF(B335="","",SUM(H$16:H335))</f>
        <v>335884.70000000019</v>
      </c>
      <c r="L335" s="11"/>
    </row>
    <row r="336" spans="2:12" x14ac:dyDescent="0.4">
      <c r="B336" s="35">
        <f t="shared" si="35"/>
        <v>321</v>
      </c>
      <c r="C336" s="36">
        <f t="shared" si="22"/>
        <v>53571</v>
      </c>
      <c r="D336" s="37">
        <f t="shared" ref="D336:D399" si="36">IF(ISNUMBER(C336),INDEX($H$4:$H$11,MATCH(C336,$I$4:$I$11,1)),"")</f>
        <v>0.03</v>
      </c>
      <c r="E336" s="38">
        <f t="shared" ref="E336:E399" si="37">IF(B336="","",MIN(ROUND(IF(B336=1,$E$10,IF(D336=D335,E335,-PMT(D336/12,nper-B336+1,I335))),2),I335+ROUND(D336/12*I335,2)))</f>
        <v>1686.42</v>
      </c>
      <c r="F336" s="39"/>
      <c r="G336" s="40">
        <f t="shared" ref="G336:G399" si="38">IF(B336="","",ROUND(D336/12*I335,2))</f>
        <v>160.29</v>
      </c>
      <c r="H336" s="40">
        <f t="shared" ref="H336:H399" si="39">IF(B336="","",E336-G336+F336)</f>
        <v>1526.13</v>
      </c>
      <c r="I336" s="40">
        <f t="shared" ref="I336:I399" si="40">IF(B336="","",I335-H336)</f>
        <v>62589.170000000253</v>
      </c>
      <c r="J336" s="41">
        <f>IF(B336="","",SUM(G$16:G336))</f>
        <v>203929.99000000002</v>
      </c>
      <c r="K336" s="41">
        <f>IF(B336="","",SUM(H$16:H336))</f>
        <v>337410.83000000019</v>
      </c>
      <c r="L336" s="11"/>
    </row>
    <row r="337" spans="2:12" x14ac:dyDescent="0.4">
      <c r="B337" s="35">
        <f t="shared" si="35"/>
        <v>322</v>
      </c>
      <c r="C337" s="36">
        <f t="shared" si="22"/>
        <v>53601</v>
      </c>
      <c r="D337" s="37">
        <f t="shared" si="36"/>
        <v>0.03</v>
      </c>
      <c r="E337" s="38">
        <f t="shared" si="37"/>
        <v>1686.42</v>
      </c>
      <c r="F337" s="39"/>
      <c r="G337" s="40">
        <f t="shared" si="38"/>
        <v>156.47</v>
      </c>
      <c r="H337" s="40">
        <f t="shared" si="39"/>
        <v>1529.95</v>
      </c>
      <c r="I337" s="40">
        <f t="shared" si="40"/>
        <v>61059.220000000256</v>
      </c>
      <c r="J337" s="41">
        <f>IF(B337="","",SUM(G$16:G337))</f>
        <v>204086.46000000002</v>
      </c>
      <c r="K337" s="41">
        <f>IF(B337="","",SUM(H$16:H337))</f>
        <v>338940.7800000002</v>
      </c>
      <c r="L337" s="11"/>
    </row>
    <row r="338" spans="2:12" x14ac:dyDescent="0.4">
      <c r="B338" s="35">
        <f t="shared" si="35"/>
        <v>323</v>
      </c>
      <c r="C338" s="36">
        <f t="shared" si="22"/>
        <v>53632</v>
      </c>
      <c r="D338" s="37">
        <f t="shared" si="36"/>
        <v>0.03</v>
      </c>
      <c r="E338" s="38">
        <f t="shared" si="37"/>
        <v>1686.42</v>
      </c>
      <c r="F338" s="39"/>
      <c r="G338" s="40">
        <f t="shared" si="38"/>
        <v>152.65</v>
      </c>
      <c r="H338" s="40">
        <f t="shared" si="39"/>
        <v>1533.77</v>
      </c>
      <c r="I338" s="40">
        <f t="shared" si="40"/>
        <v>59525.450000000259</v>
      </c>
      <c r="J338" s="41">
        <f>IF(B338="","",SUM(G$16:G338))</f>
        <v>204239.11000000002</v>
      </c>
      <c r="K338" s="41">
        <f>IF(B338="","",SUM(H$16:H338))</f>
        <v>340474.55000000022</v>
      </c>
      <c r="L338" s="11"/>
    </row>
    <row r="339" spans="2:12" x14ac:dyDescent="0.4">
      <c r="B339" s="35">
        <f t="shared" si="35"/>
        <v>324</v>
      </c>
      <c r="C339" s="36">
        <f t="shared" si="22"/>
        <v>53662</v>
      </c>
      <c r="D339" s="37">
        <f t="shared" si="36"/>
        <v>0.03</v>
      </c>
      <c r="E339" s="38">
        <f t="shared" si="37"/>
        <v>1686.42</v>
      </c>
      <c r="F339" s="39"/>
      <c r="G339" s="40">
        <f t="shared" si="38"/>
        <v>148.81</v>
      </c>
      <c r="H339" s="40">
        <f t="shared" si="39"/>
        <v>1537.6100000000001</v>
      </c>
      <c r="I339" s="40">
        <f t="shared" si="40"/>
        <v>57987.840000000258</v>
      </c>
      <c r="J339" s="41">
        <f>IF(B339="","",SUM(G$16:G339))</f>
        <v>204387.92</v>
      </c>
      <c r="K339" s="41">
        <f>IF(B339="","",SUM(H$16:H339))</f>
        <v>342012.16000000021</v>
      </c>
      <c r="L339" s="11"/>
    </row>
    <row r="340" spans="2:12" x14ac:dyDescent="0.4">
      <c r="B340" s="35">
        <f t="shared" si="35"/>
        <v>325</v>
      </c>
      <c r="C340" s="36">
        <f t="shared" si="22"/>
        <v>53693</v>
      </c>
      <c r="D340" s="37">
        <f t="shared" si="36"/>
        <v>0.03</v>
      </c>
      <c r="E340" s="38">
        <f t="shared" si="37"/>
        <v>1686.42</v>
      </c>
      <c r="F340" s="39"/>
      <c r="G340" s="40">
        <f t="shared" si="38"/>
        <v>144.97</v>
      </c>
      <c r="H340" s="40">
        <f t="shared" si="39"/>
        <v>1541.45</v>
      </c>
      <c r="I340" s="40">
        <f t="shared" si="40"/>
        <v>56446.390000000261</v>
      </c>
      <c r="J340" s="41">
        <f>IF(B340="","",SUM(G$16:G340))</f>
        <v>204532.89</v>
      </c>
      <c r="K340" s="41">
        <f>IF(B340="","",SUM(H$16:H340))</f>
        <v>343553.61000000022</v>
      </c>
      <c r="L340" s="11"/>
    </row>
    <row r="341" spans="2:12" x14ac:dyDescent="0.4">
      <c r="B341" s="35">
        <f t="shared" si="35"/>
        <v>326</v>
      </c>
      <c r="C341" s="36">
        <f t="shared" si="22"/>
        <v>53724</v>
      </c>
      <c r="D341" s="37">
        <f t="shared" si="36"/>
        <v>0.03</v>
      </c>
      <c r="E341" s="38">
        <f t="shared" si="37"/>
        <v>1686.42</v>
      </c>
      <c r="F341" s="39"/>
      <c r="G341" s="40">
        <f t="shared" si="38"/>
        <v>141.12</v>
      </c>
      <c r="H341" s="40">
        <f t="shared" si="39"/>
        <v>1545.3000000000002</v>
      </c>
      <c r="I341" s="40">
        <f t="shared" si="40"/>
        <v>54901.090000000258</v>
      </c>
      <c r="J341" s="41">
        <f>IF(B341="","",SUM(G$16:G341))</f>
        <v>204674.01</v>
      </c>
      <c r="K341" s="41">
        <f>IF(B341="","",SUM(H$16:H341))</f>
        <v>345098.91000000021</v>
      </c>
      <c r="L341" s="11"/>
    </row>
    <row r="342" spans="2:12" x14ac:dyDescent="0.4">
      <c r="B342" s="35">
        <f t="shared" si="35"/>
        <v>327</v>
      </c>
      <c r="C342" s="36">
        <f t="shared" si="22"/>
        <v>53752</v>
      </c>
      <c r="D342" s="37">
        <f t="shared" si="36"/>
        <v>0.03</v>
      </c>
      <c r="E342" s="38">
        <f t="shared" si="37"/>
        <v>1686.42</v>
      </c>
      <c r="F342" s="39"/>
      <c r="G342" s="40">
        <f t="shared" si="38"/>
        <v>137.25</v>
      </c>
      <c r="H342" s="40">
        <f t="shared" si="39"/>
        <v>1549.17</v>
      </c>
      <c r="I342" s="40">
        <f t="shared" si="40"/>
        <v>53351.92000000026</v>
      </c>
      <c r="J342" s="41">
        <f>IF(B342="","",SUM(G$16:G342))</f>
        <v>204811.26</v>
      </c>
      <c r="K342" s="41">
        <f>IF(B342="","",SUM(H$16:H342))</f>
        <v>346648.08000000019</v>
      </c>
      <c r="L342" s="11"/>
    </row>
    <row r="343" spans="2:12" x14ac:dyDescent="0.4">
      <c r="B343" s="35">
        <f t="shared" si="35"/>
        <v>328</v>
      </c>
      <c r="C343" s="36">
        <f t="shared" si="22"/>
        <v>53783</v>
      </c>
      <c r="D343" s="37">
        <f t="shared" si="36"/>
        <v>0.03</v>
      </c>
      <c r="E343" s="38">
        <f t="shared" si="37"/>
        <v>1686.42</v>
      </c>
      <c r="F343" s="39"/>
      <c r="G343" s="40">
        <f t="shared" si="38"/>
        <v>133.38</v>
      </c>
      <c r="H343" s="40">
        <f t="shared" si="39"/>
        <v>1553.04</v>
      </c>
      <c r="I343" s="40">
        <f t="shared" si="40"/>
        <v>51798.880000000259</v>
      </c>
      <c r="J343" s="41">
        <f>IF(B343="","",SUM(G$16:G343))</f>
        <v>204944.64000000001</v>
      </c>
      <c r="K343" s="41">
        <f>IF(B343="","",SUM(H$16:H343))</f>
        <v>348201.12000000017</v>
      </c>
      <c r="L343" s="11"/>
    </row>
    <row r="344" spans="2:12" x14ac:dyDescent="0.4">
      <c r="B344" s="35">
        <f t="shared" si="35"/>
        <v>329</v>
      </c>
      <c r="C344" s="36">
        <f t="shared" si="22"/>
        <v>53813</v>
      </c>
      <c r="D344" s="37">
        <f t="shared" si="36"/>
        <v>0.03</v>
      </c>
      <c r="E344" s="38">
        <f t="shared" si="37"/>
        <v>1686.42</v>
      </c>
      <c r="F344" s="39"/>
      <c r="G344" s="40">
        <f t="shared" si="38"/>
        <v>129.5</v>
      </c>
      <c r="H344" s="40">
        <f t="shared" si="39"/>
        <v>1556.92</v>
      </c>
      <c r="I344" s="40">
        <f t="shared" si="40"/>
        <v>50241.960000000261</v>
      </c>
      <c r="J344" s="41">
        <f>IF(B344="","",SUM(G$16:G344))</f>
        <v>205074.14</v>
      </c>
      <c r="K344" s="41">
        <f>IF(B344="","",SUM(H$16:H344))</f>
        <v>349758.04000000015</v>
      </c>
      <c r="L344" s="11"/>
    </row>
    <row r="345" spans="2:12" x14ac:dyDescent="0.4">
      <c r="B345" s="35">
        <f t="shared" si="35"/>
        <v>330</v>
      </c>
      <c r="C345" s="36">
        <f t="shared" si="22"/>
        <v>53844</v>
      </c>
      <c r="D345" s="37">
        <f t="shared" si="36"/>
        <v>0.03</v>
      </c>
      <c r="E345" s="38">
        <f t="shared" si="37"/>
        <v>1686.42</v>
      </c>
      <c r="F345" s="39"/>
      <c r="G345" s="40">
        <f t="shared" si="38"/>
        <v>125.6</v>
      </c>
      <c r="H345" s="40">
        <f t="shared" si="39"/>
        <v>1560.8200000000002</v>
      </c>
      <c r="I345" s="40">
        <f t="shared" si="40"/>
        <v>48681.140000000261</v>
      </c>
      <c r="J345" s="41">
        <f>IF(B345="","",SUM(G$16:G345))</f>
        <v>205199.74000000002</v>
      </c>
      <c r="K345" s="41">
        <f>IF(B345="","",SUM(H$16:H345))</f>
        <v>351318.86000000016</v>
      </c>
      <c r="L345" s="11"/>
    </row>
    <row r="346" spans="2:12" x14ac:dyDescent="0.4">
      <c r="B346" s="35">
        <f t="shared" si="35"/>
        <v>331</v>
      </c>
      <c r="C346" s="36">
        <f t="shared" si="22"/>
        <v>53874</v>
      </c>
      <c r="D346" s="37">
        <f t="shared" si="36"/>
        <v>0.03</v>
      </c>
      <c r="E346" s="38">
        <f t="shared" si="37"/>
        <v>1686.42</v>
      </c>
      <c r="F346" s="39"/>
      <c r="G346" s="40">
        <f t="shared" si="38"/>
        <v>121.7</v>
      </c>
      <c r="H346" s="40">
        <f t="shared" si="39"/>
        <v>1564.72</v>
      </c>
      <c r="I346" s="40">
        <f t="shared" si="40"/>
        <v>47116.42000000026</v>
      </c>
      <c r="J346" s="41">
        <f>IF(B346="","",SUM(G$16:G346))</f>
        <v>205321.44000000003</v>
      </c>
      <c r="K346" s="41">
        <f>IF(B346="","",SUM(H$16:H346))</f>
        <v>352883.58000000013</v>
      </c>
      <c r="L346" s="11"/>
    </row>
    <row r="347" spans="2:12" x14ac:dyDescent="0.4">
      <c r="B347" s="35">
        <f t="shared" si="35"/>
        <v>332</v>
      </c>
      <c r="C347" s="36">
        <f t="shared" si="22"/>
        <v>53905</v>
      </c>
      <c r="D347" s="37">
        <f t="shared" si="36"/>
        <v>0.03</v>
      </c>
      <c r="E347" s="38">
        <f t="shared" si="37"/>
        <v>1686.42</v>
      </c>
      <c r="F347" s="39"/>
      <c r="G347" s="40">
        <f t="shared" si="38"/>
        <v>117.79</v>
      </c>
      <c r="H347" s="40">
        <f t="shared" si="39"/>
        <v>1568.63</v>
      </c>
      <c r="I347" s="40">
        <f t="shared" si="40"/>
        <v>45547.790000000263</v>
      </c>
      <c r="J347" s="41">
        <f>IF(B347="","",SUM(G$16:G347))</f>
        <v>205439.23000000004</v>
      </c>
      <c r="K347" s="41">
        <f>IF(B347="","",SUM(H$16:H347))</f>
        <v>354452.21000000014</v>
      </c>
      <c r="L347" s="11"/>
    </row>
    <row r="348" spans="2:12" x14ac:dyDescent="0.4">
      <c r="B348" s="35">
        <f t="shared" si="35"/>
        <v>333</v>
      </c>
      <c r="C348" s="36">
        <f t="shared" si="22"/>
        <v>53936</v>
      </c>
      <c r="D348" s="37">
        <f t="shared" si="36"/>
        <v>0.03</v>
      </c>
      <c r="E348" s="38">
        <f t="shared" si="37"/>
        <v>1686.42</v>
      </c>
      <c r="F348" s="39"/>
      <c r="G348" s="40">
        <f t="shared" si="38"/>
        <v>113.87</v>
      </c>
      <c r="H348" s="40">
        <f t="shared" si="39"/>
        <v>1572.5500000000002</v>
      </c>
      <c r="I348" s="40">
        <f t="shared" si="40"/>
        <v>43975.24000000026</v>
      </c>
      <c r="J348" s="41">
        <f>IF(B348="","",SUM(G$16:G348))</f>
        <v>205553.10000000003</v>
      </c>
      <c r="K348" s="41">
        <f>IF(B348="","",SUM(H$16:H348))</f>
        <v>356024.76000000013</v>
      </c>
      <c r="L348" s="11"/>
    </row>
    <row r="349" spans="2:12" x14ac:dyDescent="0.4">
      <c r="B349" s="35">
        <f t="shared" si="35"/>
        <v>334</v>
      </c>
      <c r="C349" s="36">
        <f t="shared" si="22"/>
        <v>53966</v>
      </c>
      <c r="D349" s="37">
        <f t="shared" si="36"/>
        <v>0.03</v>
      </c>
      <c r="E349" s="38">
        <f t="shared" si="37"/>
        <v>1686.42</v>
      </c>
      <c r="F349" s="39"/>
      <c r="G349" s="40">
        <f t="shared" si="38"/>
        <v>109.94</v>
      </c>
      <c r="H349" s="40">
        <f t="shared" si="39"/>
        <v>1576.48</v>
      </c>
      <c r="I349" s="40">
        <f t="shared" si="40"/>
        <v>42398.760000000257</v>
      </c>
      <c r="J349" s="41">
        <f>IF(B349="","",SUM(G$16:G349))</f>
        <v>205663.04000000004</v>
      </c>
      <c r="K349" s="41">
        <f>IF(B349="","",SUM(H$16:H349))</f>
        <v>357601.24000000011</v>
      </c>
      <c r="L349" s="11"/>
    </row>
    <row r="350" spans="2:12" x14ac:dyDescent="0.4">
      <c r="B350" s="35">
        <f t="shared" si="35"/>
        <v>335</v>
      </c>
      <c r="C350" s="36">
        <f t="shared" si="22"/>
        <v>53997</v>
      </c>
      <c r="D350" s="37">
        <f t="shared" si="36"/>
        <v>0.03</v>
      </c>
      <c r="E350" s="38">
        <f t="shared" si="37"/>
        <v>1686.42</v>
      </c>
      <c r="F350" s="39"/>
      <c r="G350" s="40">
        <f t="shared" si="38"/>
        <v>106</v>
      </c>
      <c r="H350" s="40">
        <f t="shared" si="39"/>
        <v>1580.42</v>
      </c>
      <c r="I350" s="40">
        <f t="shared" si="40"/>
        <v>40818.340000000258</v>
      </c>
      <c r="J350" s="41">
        <f>IF(B350="","",SUM(G$16:G350))</f>
        <v>205769.04000000004</v>
      </c>
      <c r="K350" s="41">
        <f>IF(B350="","",SUM(H$16:H350))</f>
        <v>359181.66000000009</v>
      </c>
      <c r="L350" s="11"/>
    </row>
    <row r="351" spans="2:12" x14ac:dyDescent="0.4">
      <c r="B351" s="35">
        <f t="shared" si="35"/>
        <v>336</v>
      </c>
      <c r="C351" s="36">
        <f t="shared" si="22"/>
        <v>54027</v>
      </c>
      <c r="D351" s="37">
        <f t="shared" si="36"/>
        <v>0.03</v>
      </c>
      <c r="E351" s="38">
        <f t="shared" si="37"/>
        <v>1686.42</v>
      </c>
      <c r="F351" s="39"/>
      <c r="G351" s="40">
        <f t="shared" si="38"/>
        <v>102.05</v>
      </c>
      <c r="H351" s="40">
        <f t="shared" si="39"/>
        <v>1584.3700000000001</v>
      </c>
      <c r="I351" s="40">
        <f t="shared" si="40"/>
        <v>39233.970000000256</v>
      </c>
      <c r="J351" s="41">
        <f>IF(B351="","",SUM(G$16:G351))</f>
        <v>205871.09000000003</v>
      </c>
      <c r="K351" s="41">
        <f>IF(B351="","",SUM(H$16:H351))</f>
        <v>360766.03000000009</v>
      </c>
      <c r="L351" s="11"/>
    </row>
    <row r="352" spans="2:12" x14ac:dyDescent="0.4">
      <c r="B352" s="35">
        <f t="shared" si="35"/>
        <v>337</v>
      </c>
      <c r="C352" s="36">
        <f t="shared" si="22"/>
        <v>54058</v>
      </c>
      <c r="D352" s="37">
        <f t="shared" si="36"/>
        <v>0.03</v>
      </c>
      <c r="E352" s="38">
        <f t="shared" si="37"/>
        <v>1686.42</v>
      </c>
      <c r="F352" s="39"/>
      <c r="G352" s="40">
        <f t="shared" si="38"/>
        <v>98.08</v>
      </c>
      <c r="H352" s="40">
        <f t="shared" si="39"/>
        <v>1588.3400000000001</v>
      </c>
      <c r="I352" s="40">
        <f t="shared" si="40"/>
        <v>37645.630000000252</v>
      </c>
      <c r="J352" s="41">
        <f>IF(B352="","",SUM(G$16:G352))</f>
        <v>205969.17</v>
      </c>
      <c r="K352" s="41">
        <f>IF(B352="","",SUM(H$16:H352))</f>
        <v>362354.37000000011</v>
      </c>
      <c r="L352" s="11"/>
    </row>
    <row r="353" spans="2:12" x14ac:dyDescent="0.4">
      <c r="B353" s="35">
        <f t="shared" si="35"/>
        <v>338</v>
      </c>
      <c r="C353" s="36">
        <f t="shared" si="22"/>
        <v>54089</v>
      </c>
      <c r="D353" s="37">
        <f t="shared" si="36"/>
        <v>0.03</v>
      </c>
      <c r="E353" s="38">
        <f t="shared" si="37"/>
        <v>1686.42</v>
      </c>
      <c r="F353" s="39"/>
      <c r="G353" s="40">
        <f t="shared" si="38"/>
        <v>94.11</v>
      </c>
      <c r="H353" s="40">
        <f t="shared" si="39"/>
        <v>1592.3100000000002</v>
      </c>
      <c r="I353" s="40">
        <f t="shared" si="40"/>
        <v>36053.320000000254</v>
      </c>
      <c r="J353" s="41">
        <f>IF(B353="","",SUM(G$16:G353))</f>
        <v>206063.28</v>
      </c>
      <c r="K353" s="41">
        <f>IF(B353="","",SUM(H$16:H353))</f>
        <v>363946.68000000011</v>
      </c>
      <c r="L353" s="11"/>
    </row>
    <row r="354" spans="2:12" x14ac:dyDescent="0.4">
      <c r="B354" s="35">
        <f t="shared" si="35"/>
        <v>339</v>
      </c>
      <c r="C354" s="36">
        <f t="shared" si="22"/>
        <v>54118</v>
      </c>
      <c r="D354" s="37">
        <f t="shared" si="36"/>
        <v>0.03</v>
      </c>
      <c r="E354" s="38">
        <f t="shared" si="37"/>
        <v>1686.42</v>
      </c>
      <c r="F354" s="39"/>
      <c r="G354" s="40">
        <f t="shared" si="38"/>
        <v>90.13</v>
      </c>
      <c r="H354" s="40">
        <f t="shared" si="39"/>
        <v>1596.29</v>
      </c>
      <c r="I354" s="40">
        <f t="shared" si="40"/>
        <v>34457.030000000253</v>
      </c>
      <c r="J354" s="41">
        <f>IF(B354="","",SUM(G$16:G354))</f>
        <v>206153.41</v>
      </c>
      <c r="K354" s="41">
        <f>IF(B354="","",SUM(H$16:H354))</f>
        <v>365542.97000000009</v>
      </c>
      <c r="L354" s="11"/>
    </row>
    <row r="355" spans="2:12" x14ac:dyDescent="0.4">
      <c r="B355" s="35">
        <f t="shared" si="35"/>
        <v>340</v>
      </c>
      <c r="C355" s="36">
        <f t="shared" si="22"/>
        <v>54149</v>
      </c>
      <c r="D355" s="37">
        <f t="shared" si="36"/>
        <v>0.03</v>
      </c>
      <c r="E355" s="38">
        <f t="shared" si="37"/>
        <v>1686.42</v>
      </c>
      <c r="F355" s="39"/>
      <c r="G355" s="40">
        <f t="shared" si="38"/>
        <v>86.14</v>
      </c>
      <c r="H355" s="40">
        <f t="shared" si="39"/>
        <v>1600.28</v>
      </c>
      <c r="I355" s="40">
        <f t="shared" si="40"/>
        <v>32856.750000000255</v>
      </c>
      <c r="J355" s="41">
        <f>IF(B355="","",SUM(G$16:G355))</f>
        <v>206239.55000000002</v>
      </c>
      <c r="K355" s="41">
        <f>IF(B355="","",SUM(H$16:H355))</f>
        <v>367143.25000000012</v>
      </c>
      <c r="L355" s="11"/>
    </row>
    <row r="356" spans="2:12" x14ac:dyDescent="0.4">
      <c r="B356" s="35">
        <f t="shared" si="35"/>
        <v>341</v>
      </c>
      <c r="C356" s="36">
        <f t="shared" si="22"/>
        <v>54179</v>
      </c>
      <c r="D356" s="37">
        <f t="shared" si="36"/>
        <v>0.03</v>
      </c>
      <c r="E356" s="38">
        <f t="shared" si="37"/>
        <v>1686.42</v>
      </c>
      <c r="F356" s="39"/>
      <c r="G356" s="40">
        <f t="shared" si="38"/>
        <v>82.14</v>
      </c>
      <c r="H356" s="40">
        <f t="shared" si="39"/>
        <v>1604.28</v>
      </c>
      <c r="I356" s="40">
        <f t="shared" si="40"/>
        <v>31252.470000000256</v>
      </c>
      <c r="J356" s="41">
        <f>IF(B356="","",SUM(G$16:G356))</f>
        <v>206321.69000000003</v>
      </c>
      <c r="K356" s="41">
        <f>IF(B356="","",SUM(H$16:H356))</f>
        <v>368747.53000000014</v>
      </c>
      <c r="L356" s="11"/>
    </row>
    <row r="357" spans="2:12" x14ac:dyDescent="0.4">
      <c r="B357" s="35">
        <f t="shared" si="35"/>
        <v>342</v>
      </c>
      <c r="C357" s="36">
        <f t="shared" si="22"/>
        <v>54210</v>
      </c>
      <c r="D357" s="37">
        <f t="shared" si="36"/>
        <v>0.03</v>
      </c>
      <c r="E357" s="38">
        <f t="shared" si="37"/>
        <v>1686.42</v>
      </c>
      <c r="F357" s="39"/>
      <c r="G357" s="40">
        <f t="shared" si="38"/>
        <v>78.13</v>
      </c>
      <c r="H357" s="40">
        <f t="shared" si="39"/>
        <v>1608.29</v>
      </c>
      <c r="I357" s="40">
        <f t="shared" si="40"/>
        <v>29644.180000000255</v>
      </c>
      <c r="J357" s="41">
        <f>IF(B357="","",SUM(G$16:G357))</f>
        <v>206399.82000000004</v>
      </c>
      <c r="K357" s="41">
        <f>IF(B357="","",SUM(H$16:H357))</f>
        <v>370355.82000000012</v>
      </c>
      <c r="L357" s="11"/>
    </row>
    <row r="358" spans="2:12" x14ac:dyDescent="0.4">
      <c r="B358" s="35">
        <f t="shared" si="35"/>
        <v>343</v>
      </c>
      <c r="C358" s="36">
        <f t="shared" si="22"/>
        <v>54240</v>
      </c>
      <c r="D358" s="37">
        <f t="shared" si="36"/>
        <v>0.03</v>
      </c>
      <c r="E358" s="38">
        <f t="shared" si="37"/>
        <v>1686.42</v>
      </c>
      <c r="F358" s="39"/>
      <c r="G358" s="40">
        <f t="shared" si="38"/>
        <v>74.11</v>
      </c>
      <c r="H358" s="40">
        <f t="shared" si="39"/>
        <v>1612.3100000000002</v>
      </c>
      <c r="I358" s="40">
        <f t="shared" si="40"/>
        <v>28031.870000000254</v>
      </c>
      <c r="J358" s="41">
        <f>IF(B358="","",SUM(G$16:G358))</f>
        <v>206473.93000000002</v>
      </c>
      <c r="K358" s="41">
        <f>IF(B358="","",SUM(H$16:H358))</f>
        <v>371968.13000000012</v>
      </c>
      <c r="L358" s="11"/>
    </row>
    <row r="359" spans="2:12" x14ac:dyDescent="0.4">
      <c r="B359" s="35">
        <f t="shared" si="35"/>
        <v>344</v>
      </c>
      <c r="C359" s="36">
        <f t="shared" si="22"/>
        <v>54271</v>
      </c>
      <c r="D359" s="37">
        <f t="shared" si="36"/>
        <v>0.03</v>
      </c>
      <c r="E359" s="38">
        <f t="shared" si="37"/>
        <v>1686.42</v>
      </c>
      <c r="F359" s="39"/>
      <c r="G359" s="40">
        <f t="shared" si="38"/>
        <v>70.08</v>
      </c>
      <c r="H359" s="40">
        <f t="shared" si="39"/>
        <v>1616.3400000000001</v>
      </c>
      <c r="I359" s="40">
        <f t="shared" si="40"/>
        <v>26415.530000000253</v>
      </c>
      <c r="J359" s="41">
        <f>IF(B359="","",SUM(G$16:G359))</f>
        <v>206544.01</v>
      </c>
      <c r="K359" s="41">
        <f>IF(B359="","",SUM(H$16:H359))</f>
        <v>373584.47000000015</v>
      </c>
      <c r="L359" s="11"/>
    </row>
    <row r="360" spans="2:12" x14ac:dyDescent="0.4">
      <c r="B360" s="35">
        <f t="shared" si="35"/>
        <v>345</v>
      </c>
      <c r="C360" s="36">
        <f t="shared" si="22"/>
        <v>54302</v>
      </c>
      <c r="D360" s="37">
        <f t="shared" si="36"/>
        <v>0.03</v>
      </c>
      <c r="E360" s="38">
        <f t="shared" si="37"/>
        <v>1686.42</v>
      </c>
      <c r="F360" s="39"/>
      <c r="G360" s="40">
        <f t="shared" si="38"/>
        <v>66.040000000000006</v>
      </c>
      <c r="H360" s="40">
        <f t="shared" si="39"/>
        <v>1620.38</v>
      </c>
      <c r="I360" s="40">
        <f t="shared" si="40"/>
        <v>24795.150000000252</v>
      </c>
      <c r="J360" s="41">
        <f>IF(B360="","",SUM(G$16:G360))</f>
        <v>206610.05000000002</v>
      </c>
      <c r="K360" s="41">
        <f>IF(B360="","",SUM(H$16:H360))</f>
        <v>375204.85000000015</v>
      </c>
      <c r="L360" s="11"/>
    </row>
    <row r="361" spans="2:12" x14ac:dyDescent="0.4">
      <c r="B361" s="35">
        <f t="shared" si="35"/>
        <v>346</v>
      </c>
      <c r="C361" s="36">
        <f t="shared" si="22"/>
        <v>54332</v>
      </c>
      <c r="D361" s="37">
        <f t="shared" si="36"/>
        <v>0.03</v>
      </c>
      <c r="E361" s="38">
        <f t="shared" si="37"/>
        <v>1686.42</v>
      </c>
      <c r="F361" s="39"/>
      <c r="G361" s="40">
        <f t="shared" si="38"/>
        <v>61.99</v>
      </c>
      <c r="H361" s="40">
        <f t="shared" si="39"/>
        <v>1624.43</v>
      </c>
      <c r="I361" s="40">
        <f t="shared" si="40"/>
        <v>23170.720000000252</v>
      </c>
      <c r="J361" s="41">
        <f>IF(B361="","",SUM(G$16:G361))</f>
        <v>206672.04</v>
      </c>
      <c r="K361" s="41">
        <f>IF(B361="","",SUM(H$16:H361))</f>
        <v>376829.28000000014</v>
      </c>
      <c r="L361" s="11"/>
    </row>
    <row r="362" spans="2:12" x14ac:dyDescent="0.4">
      <c r="B362" s="35">
        <f t="shared" si="35"/>
        <v>347</v>
      </c>
      <c r="C362" s="36">
        <f t="shared" si="22"/>
        <v>54363</v>
      </c>
      <c r="D362" s="37">
        <f t="shared" si="36"/>
        <v>0.03</v>
      </c>
      <c r="E362" s="38">
        <f t="shared" si="37"/>
        <v>1686.42</v>
      </c>
      <c r="F362" s="39"/>
      <c r="G362" s="40">
        <f t="shared" si="38"/>
        <v>57.93</v>
      </c>
      <c r="H362" s="40">
        <f t="shared" si="39"/>
        <v>1628.49</v>
      </c>
      <c r="I362" s="40">
        <f t="shared" si="40"/>
        <v>21542.230000000251</v>
      </c>
      <c r="J362" s="41">
        <f>IF(B362="","",SUM(G$16:G362))</f>
        <v>206729.97</v>
      </c>
      <c r="K362" s="41">
        <f>IF(B362="","",SUM(H$16:H362))</f>
        <v>378457.77000000014</v>
      </c>
      <c r="L362" s="11"/>
    </row>
    <row r="363" spans="2:12" x14ac:dyDescent="0.4">
      <c r="B363" s="35">
        <f t="shared" si="35"/>
        <v>348</v>
      </c>
      <c r="C363" s="36">
        <f t="shared" si="22"/>
        <v>54393</v>
      </c>
      <c r="D363" s="37">
        <f t="shared" si="36"/>
        <v>0.03</v>
      </c>
      <c r="E363" s="38">
        <f t="shared" si="37"/>
        <v>1686.42</v>
      </c>
      <c r="F363" s="39"/>
      <c r="G363" s="40">
        <f t="shared" si="38"/>
        <v>53.86</v>
      </c>
      <c r="H363" s="40">
        <f t="shared" si="39"/>
        <v>1632.5600000000002</v>
      </c>
      <c r="I363" s="40">
        <f t="shared" si="40"/>
        <v>19909.670000000249</v>
      </c>
      <c r="J363" s="41">
        <f>IF(B363="","",SUM(G$16:G363))</f>
        <v>206783.83</v>
      </c>
      <c r="K363" s="41">
        <f>IF(B363="","",SUM(H$16:H363))</f>
        <v>380090.33000000013</v>
      </c>
      <c r="L363" s="11"/>
    </row>
    <row r="364" spans="2:12" x14ac:dyDescent="0.4">
      <c r="B364" s="35">
        <f t="shared" si="35"/>
        <v>349</v>
      </c>
      <c r="C364" s="36">
        <f t="shared" si="22"/>
        <v>54424</v>
      </c>
      <c r="D364" s="37">
        <f t="shared" si="36"/>
        <v>0.03</v>
      </c>
      <c r="E364" s="38">
        <f t="shared" si="37"/>
        <v>1686.42</v>
      </c>
      <c r="F364" s="39"/>
      <c r="G364" s="40">
        <f t="shared" si="38"/>
        <v>49.77</v>
      </c>
      <c r="H364" s="40">
        <f t="shared" si="39"/>
        <v>1636.65</v>
      </c>
      <c r="I364" s="40">
        <f t="shared" si="40"/>
        <v>18273.020000000248</v>
      </c>
      <c r="J364" s="41">
        <f>IF(B364="","",SUM(G$16:G364))</f>
        <v>206833.59999999998</v>
      </c>
      <c r="K364" s="41">
        <f>IF(B364="","",SUM(H$16:H364))</f>
        <v>381726.98000000016</v>
      </c>
      <c r="L364" s="11"/>
    </row>
    <row r="365" spans="2:12" x14ac:dyDescent="0.4">
      <c r="B365" s="35">
        <f t="shared" si="35"/>
        <v>350</v>
      </c>
      <c r="C365" s="36">
        <f t="shared" si="22"/>
        <v>54455</v>
      </c>
      <c r="D365" s="37">
        <f t="shared" si="36"/>
        <v>0.03</v>
      </c>
      <c r="E365" s="38">
        <f t="shared" si="37"/>
        <v>1686.42</v>
      </c>
      <c r="F365" s="39"/>
      <c r="G365" s="40">
        <f t="shared" si="38"/>
        <v>45.68</v>
      </c>
      <c r="H365" s="40">
        <f t="shared" si="39"/>
        <v>1640.74</v>
      </c>
      <c r="I365" s="40">
        <f t="shared" si="40"/>
        <v>16632.280000000246</v>
      </c>
      <c r="J365" s="41">
        <f>IF(B365="","",SUM(G$16:G365))</f>
        <v>206879.27999999997</v>
      </c>
      <c r="K365" s="41">
        <f>IF(B365="","",SUM(H$16:H365))</f>
        <v>383367.72000000015</v>
      </c>
      <c r="L365" s="11"/>
    </row>
    <row r="366" spans="2:12" x14ac:dyDescent="0.4">
      <c r="B366" s="35">
        <f t="shared" si="35"/>
        <v>351</v>
      </c>
      <c r="C366" s="36">
        <f t="shared" si="22"/>
        <v>54483</v>
      </c>
      <c r="D366" s="37">
        <f t="shared" si="36"/>
        <v>0.03</v>
      </c>
      <c r="E366" s="38">
        <f t="shared" si="37"/>
        <v>1686.42</v>
      </c>
      <c r="F366" s="39"/>
      <c r="G366" s="40">
        <f t="shared" si="38"/>
        <v>41.58</v>
      </c>
      <c r="H366" s="40">
        <f t="shared" si="39"/>
        <v>1644.8400000000001</v>
      </c>
      <c r="I366" s="40">
        <f t="shared" si="40"/>
        <v>14987.440000000246</v>
      </c>
      <c r="J366" s="41">
        <f>IF(B366="","",SUM(G$16:G366))</f>
        <v>206920.85999999996</v>
      </c>
      <c r="K366" s="41">
        <f>IF(B366="","",SUM(H$16:H366))</f>
        <v>385012.56000000017</v>
      </c>
      <c r="L366" s="11"/>
    </row>
    <row r="367" spans="2:12" x14ac:dyDescent="0.4">
      <c r="B367" s="35">
        <f t="shared" si="35"/>
        <v>352</v>
      </c>
      <c r="C367" s="36">
        <f t="shared" si="22"/>
        <v>54514</v>
      </c>
      <c r="D367" s="37">
        <f t="shared" si="36"/>
        <v>0.03</v>
      </c>
      <c r="E367" s="38">
        <f t="shared" si="37"/>
        <v>1686.42</v>
      </c>
      <c r="F367" s="39"/>
      <c r="G367" s="40">
        <f t="shared" si="38"/>
        <v>37.47</v>
      </c>
      <c r="H367" s="40">
        <f t="shared" si="39"/>
        <v>1648.95</v>
      </c>
      <c r="I367" s="40">
        <f t="shared" si="40"/>
        <v>13338.490000000245</v>
      </c>
      <c r="J367" s="41">
        <f>IF(B367="","",SUM(G$16:G367))</f>
        <v>206958.32999999996</v>
      </c>
      <c r="K367" s="41">
        <f>IF(B367="","",SUM(H$16:H367))</f>
        <v>386661.51000000018</v>
      </c>
      <c r="L367" s="11"/>
    </row>
    <row r="368" spans="2:12" x14ac:dyDescent="0.4">
      <c r="B368" s="35">
        <f t="shared" si="35"/>
        <v>353</v>
      </c>
      <c r="C368" s="36">
        <f t="shared" si="22"/>
        <v>54544</v>
      </c>
      <c r="D368" s="37">
        <f t="shared" si="36"/>
        <v>0.03</v>
      </c>
      <c r="E368" s="38">
        <f t="shared" si="37"/>
        <v>1686.42</v>
      </c>
      <c r="F368" s="39"/>
      <c r="G368" s="40">
        <f t="shared" si="38"/>
        <v>33.35</v>
      </c>
      <c r="H368" s="40">
        <f t="shared" si="39"/>
        <v>1653.0700000000002</v>
      </c>
      <c r="I368" s="40">
        <f t="shared" si="40"/>
        <v>11685.420000000246</v>
      </c>
      <c r="J368" s="41">
        <f>IF(B368="","",SUM(G$16:G368))</f>
        <v>206991.67999999996</v>
      </c>
      <c r="K368" s="41">
        <f>IF(B368="","",SUM(H$16:H368))</f>
        <v>388314.58000000019</v>
      </c>
      <c r="L368" s="11"/>
    </row>
    <row r="369" spans="2:12" x14ac:dyDescent="0.4">
      <c r="B369" s="35">
        <f t="shared" si="35"/>
        <v>354</v>
      </c>
      <c r="C369" s="36">
        <f t="shared" si="22"/>
        <v>54575</v>
      </c>
      <c r="D369" s="37">
        <f t="shared" si="36"/>
        <v>0.03</v>
      </c>
      <c r="E369" s="38">
        <f t="shared" si="37"/>
        <v>1686.42</v>
      </c>
      <c r="F369" s="39"/>
      <c r="G369" s="40">
        <f t="shared" si="38"/>
        <v>29.21</v>
      </c>
      <c r="H369" s="40">
        <f t="shared" si="39"/>
        <v>1657.21</v>
      </c>
      <c r="I369" s="40">
        <f t="shared" si="40"/>
        <v>10028.210000000247</v>
      </c>
      <c r="J369" s="41">
        <f>IF(B369="","",SUM(G$16:G369))</f>
        <v>207020.88999999996</v>
      </c>
      <c r="K369" s="41">
        <f>IF(B369="","",SUM(H$16:H369))</f>
        <v>389971.79000000021</v>
      </c>
      <c r="L369" s="11"/>
    </row>
    <row r="370" spans="2:12" x14ac:dyDescent="0.4">
      <c r="B370" s="35">
        <f t="shared" si="35"/>
        <v>355</v>
      </c>
      <c r="C370" s="36">
        <f t="shared" si="22"/>
        <v>54605</v>
      </c>
      <c r="D370" s="37">
        <f t="shared" si="36"/>
        <v>0.03</v>
      </c>
      <c r="E370" s="38">
        <f t="shared" si="37"/>
        <v>1686.42</v>
      </c>
      <c r="F370" s="39"/>
      <c r="G370" s="40">
        <f t="shared" si="38"/>
        <v>25.07</v>
      </c>
      <c r="H370" s="40">
        <f t="shared" si="39"/>
        <v>1661.3500000000001</v>
      </c>
      <c r="I370" s="40">
        <f t="shared" si="40"/>
        <v>8366.8600000002461</v>
      </c>
      <c r="J370" s="41">
        <f>IF(B370="","",SUM(G$16:G370))</f>
        <v>207045.95999999996</v>
      </c>
      <c r="K370" s="41">
        <f>IF(B370="","",SUM(H$16:H370))</f>
        <v>391633.14000000019</v>
      </c>
      <c r="L370" s="11"/>
    </row>
    <row r="371" spans="2:12" x14ac:dyDescent="0.4">
      <c r="B371" s="35">
        <f t="shared" si="35"/>
        <v>356</v>
      </c>
      <c r="C371" s="36">
        <f t="shared" si="22"/>
        <v>54636</v>
      </c>
      <c r="D371" s="37">
        <f t="shared" si="36"/>
        <v>0.03</v>
      </c>
      <c r="E371" s="38">
        <f t="shared" si="37"/>
        <v>1686.42</v>
      </c>
      <c r="F371" s="39"/>
      <c r="G371" s="40">
        <f t="shared" si="38"/>
        <v>20.92</v>
      </c>
      <c r="H371" s="40">
        <f t="shared" si="39"/>
        <v>1665.5</v>
      </c>
      <c r="I371" s="40">
        <f t="shared" si="40"/>
        <v>6701.3600000002461</v>
      </c>
      <c r="J371" s="41">
        <f>IF(B371="","",SUM(G$16:G371))</f>
        <v>207066.87999999998</v>
      </c>
      <c r="K371" s="41">
        <f>IF(B371="","",SUM(H$16:H371))</f>
        <v>393298.64000000019</v>
      </c>
      <c r="L371" s="11"/>
    </row>
    <row r="372" spans="2:12" x14ac:dyDescent="0.4">
      <c r="B372" s="35">
        <f t="shared" si="35"/>
        <v>357</v>
      </c>
      <c r="C372" s="36">
        <f t="shared" si="22"/>
        <v>54667</v>
      </c>
      <c r="D372" s="37">
        <f t="shared" si="36"/>
        <v>0.03</v>
      </c>
      <c r="E372" s="38">
        <f t="shared" si="37"/>
        <v>1686.42</v>
      </c>
      <c r="F372" s="39"/>
      <c r="G372" s="40">
        <f t="shared" si="38"/>
        <v>16.75</v>
      </c>
      <c r="H372" s="40">
        <f t="shared" si="39"/>
        <v>1669.67</v>
      </c>
      <c r="I372" s="40">
        <f t="shared" si="40"/>
        <v>5031.6900000002461</v>
      </c>
      <c r="J372" s="41">
        <f>IF(B372="","",SUM(G$16:G372))</f>
        <v>207083.62999999998</v>
      </c>
      <c r="K372" s="41">
        <f>IF(B372="","",SUM(H$16:H372))</f>
        <v>394968.31000000017</v>
      </c>
      <c r="L372" s="11"/>
    </row>
    <row r="373" spans="2:12" x14ac:dyDescent="0.4">
      <c r="B373" s="35">
        <f t="shared" si="35"/>
        <v>358</v>
      </c>
      <c r="C373" s="36">
        <f t="shared" si="22"/>
        <v>54697</v>
      </c>
      <c r="D373" s="37">
        <f t="shared" si="36"/>
        <v>0.03</v>
      </c>
      <c r="E373" s="38">
        <f t="shared" si="37"/>
        <v>1686.42</v>
      </c>
      <c r="F373" s="39"/>
      <c r="G373" s="40">
        <f t="shared" si="38"/>
        <v>12.58</v>
      </c>
      <c r="H373" s="40">
        <f t="shared" si="39"/>
        <v>1673.8400000000001</v>
      </c>
      <c r="I373" s="40">
        <f t="shared" si="40"/>
        <v>3357.8500000002459</v>
      </c>
      <c r="J373" s="41">
        <f>IF(B373="","",SUM(G$16:G373))</f>
        <v>207096.20999999996</v>
      </c>
      <c r="K373" s="41">
        <f>IF(B373="","",SUM(H$16:H373))</f>
        <v>396642.1500000002</v>
      </c>
      <c r="L373" s="11"/>
    </row>
    <row r="374" spans="2:12" x14ac:dyDescent="0.4">
      <c r="B374" s="35">
        <f t="shared" si="35"/>
        <v>359</v>
      </c>
      <c r="C374" s="36">
        <f t="shared" si="22"/>
        <v>54728</v>
      </c>
      <c r="D374" s="37">
        <f t="shared" si="36"/>
        <v>0.03</v>
      </c>
      <c r="E374" s="38">
        <f t="shared" si="37"/>
        <v>1686.42</v>
      </c>
      <c r="F374" s="39"/>
      <c r="G374" s="40">
        <f t="shared" si="38"/>
        <v>8.39</v>
      </c>
      <c r="H374" s="40">
        <f t="shared" si="39"/>
        <v>1678.03</v>
      </c>
      <c r="I374" s="40">
        <f t="shared" si="40"/>
        <v>1679.820000000246</v>
      </c>
      <c r="J374" s="41">
        <f>IF(B374="","",SUM(G$16:G374))</f>
        <v>207104.59999999998</v>
      </c>
      <c r="K374" s="41">
        <f>IF(B374="","",SUM(H$16:H374))</f>
        <v>398320.18000000023</v>
      </c>
      <c r="L374" s="11"/>
    </row>
    <row r="375" spans="2:12" x14ac:dyDescent="0.4">
      <c r="B375" s="35">
        <f t="shared" si="35"/>
        <v>360</v>
      </c>
      <c r="C375" s="36">
        <f t="shared" si="22"/>
        <v>54758</v>
      </c>
      <c r="D375" s="37">
        <f t="shared" si="36"/>
        <v>0.03</v>
      </c>
      <c r="E375" s="38">
        <f t="shared" si="37"/>
        <v>1684.020000000246</v>
      </c>
      <c r="F375" s="39"/>
      <c r="G375" s="40">
        <f t="shared" si="38"/>
        <v>4.2</v>
      </c>
      <c r="H375" s="40">
        <f t="shared" si="39"/>
        <v>1679.820000000246</v>
      </c>
      <c r="I375" s="40">
        <f t="shared" si="40"/>
        <v>0</v>
      </c>
      <c r="J375" s="41">
        <f>IF(B375="","",SUM(G$16:G375))</f>
        <v>207108.8</v>
      </c>
      <c r="K375" s="41">
        <f>IF(B375="","",SUM(H$16:H375))</f>
        <v>400000.00000000047</v>
      </c>
      <c r="L375" s="11"/>
    </row>
    <row r="376" spans="2:12" x14ac:dyDescent="0.4">
      <c r="B376" s="35" t="str">
        <f t="shared" si="35"/>
        <v/>
      </c>
      <c r="C376" s="36" t="str">
        <f t="shared" si="22"/>
        <v/>
      </c>
      <c r="D376" s="37" t="str">
        <f t="shared" si="36"/>
        <v/>
      </c>
      <c r="E376" s="38" t="str">
        <f t="shared" si="37"/>
        <v/>
      </c>
      <c r="F376" s="39"/>
      <c r="G376" s="40" t="str">
        <f t="shared" si="38"/>
        <v/>
      </c>
      <c r="H376" s="40" t="str">
        <f t="shared" si="39"/>
        <v/>
      </c>
      <c r="I376" s="40" t="str">
        <f t="shared" si="40"/>
        <v/>
      </c>
      <c r="J376" s="41" t="str">
        <f>IF(B376="","",SUM(G$16:G376))</f>
        <v/>
      </c>
      <c r="K376" s="41" t="str">
        <f>IF(B376="","",SUM(H$16:H376))</f>
        <v/>
      </c>
      <c r="L376" s="11"/>
    </row>
    <row r="377" spans="2:12" x14ac:dyDescent="0.4">
      <c r="B377" s="35" t="str">
        <f t="shared" si="35"/>
        <v/>
      </c>
      <c r="C377" s="36" t="str">
        <f t="shared" si="22"/>
        <v/>
      </c>
      <c r="D377" s="37" t="str">
        <f t="shared" si="36"/>
        <v/>
      </c>
      <c r="E377" s="38" t="str">
        <f t="shared" si="37"/>
        <v/>
      </c>
      <c r="F377" s="39"/>
      <c r="G377" s="40" t="str">
        <f t="shared" si="38"/>
        <v/>
      </c>
      <c r="H377" s="40" t="str">
        <f t="shared" si="39"/>
        <v/>
      </c>
      <c r="I377" s="40" t="str">
        <f t="shared" si="40"/>
        <v/>
      </c>
      <c r="J377" s="41" t="str">
        <f>IF(B377="","",SUM(G$16:G377))</f>
        <v/>
      </c>
      <c r="K377" s="41" t="str">
        <f>IF(B377="","",SUM(H$16:H377))</f>
        <v/>
      </c>
      <c r="L377" s="11"/>
    </row>
    <row r="378" spans="2:12" x14ac:dyDescent="0.4">
      <c r="B378" s="35" t="str">
        <f t="shared" si="35"/>
        <v/>
      </c>
      <c r="C378" s="36" t="str">
        <f t="shared" si="22"/>
        <v/>
      </c>
      <c r="D378" s="37" t="str">
        <f t="shared" si="36"/>
        <v/>
      </c>
      <c r="E378" s="38" t="str">
        <f t="shared" si="37"/>
        <v/>
      </c>
      <c r="F378" s="39"/>
      <c r="G378" s="40" t="str">
        <f t="shared" si="38"/>
        <v/>
      </c>
      <c r="H378" s="40" t="str">
        <f t="shared" si="39"/>
        <v/>
      </c>
      <c r="I378" s="40" t="str">
        <f t="shared" si="40"/>
        <v/>
      </c>
      <c r="J378" s="41" t="str">
        <f>IF(B378="","",SUM(G$16:G378))</f>
        <v/>
      </c>
      <c r="K378" s="41" t="str">
        <f>IF(B378="","",SUM(H$16:H378))</f>
        <v/>
      </c>
      <c r="L378" s="11"/>
    </row>
    <row r="379" spans="2:12" x14ac:dyDescent="0.4">
      <c r="B379" s="35" t="str">
        <f t="shared" si="35"/>
        <v/>
      </c>
      <c r="C379" s="36" t="str">
        <f t="shared" si="22"/>
        <v/>
      </c>
      <c r="D379" s="37" t="str">
        <f t="shared" si="36"/>
        <v/>
      </c>
      <c r="E379" s="38" t="str">
        <f t="shared" si="37"/>
        <v/>
      </c>
      <c r="F379" s="39"/>
      <c r="G379" s="40" t="str">
        <f t="shared" si="38"/>
        <v/>
      </c>
      <c r="H379" s="40" t="str">
        <f t="shared" si="39"/>
        <v/>
      </c>
      <c r="I379" s="40" t="str">
        <f t="shared" si="40"/>
        <v/>
      </c>
      <c r="J379" s="41" t="str">
        <f>IF(B379="","",SUM(G$16:G379))</f>
        <v/>
      </c>
      <c r="K379" s="41" t="str">
        <f>IF(B379="","",SUM(H$16:H379))</f>
        <v/>
      </c>
      <c r="L379" s="11"/>
    </row>
    <row r="380" spans="2:12" x14ac:dyDescent="0.4">
      <c r="B380" s="35" t="str">
        <f t="shared" si="35"/>
        <v/>
      </c>
      <c r="C380" s="36" t="str">
        <f t="shared" si="22"/>
        <v/>
      </c>
      <c r="D380" s="37" t="str">
        <f t="shared" si="36"/>
        <v/>
      </c>
      <c r="E380" s="38" t="str">
        <f t="shared" si="37"/>
        <v/>
      </c>
      <c r="F380" s="39"/>
      <c r="G380" s="40" t="str">
        <f t="shared" si="38"/>
        <v/>
      </c>
      <c r="H380" s="40" t="str">
        <f t="shared" si="39"/>
        <v/>
      </c>
      <c r="I380" s="40" t="str">
        <f t="shared" si="40"/>
        <v/>
      </c>
      <c r="J380" s="41" t="str">
        <f>IF(B380="","",SUM(G$16:G380))</f>
        <v/>
      </c>
      <c r="K380" s="41" t="str">
        <f>IF(B380="","",SUM(H$16:H380))</f>
        <v/>
      </c>
      <c r="L380" s="11"/>
    </row>
    <row r="381" spans="2:12" x14ac:dyDescent="0.4">
      <c r="B381" s="35" t="str">
        <f t="shared" si="35"/>
        <v/>
      </c>
      <c r="C381" s="36" t="str">
        <f t="shared" si="22"/>
        <v/>
      </c>
      <c r="D381" s="37" t="str">
        <f t="shared" si="36"/>
        <v/>
      </c>
      <c r="E381" s="38" t="str">
        <f t="shared" si="37"/>
        <v/>
      </c>
      <c r="F381" s="39"/>
      <c r="G381" s="40" t="str">
        <f t="shared" si="38"/>
        <v/>
      </c>
      <c r="H381" s="40" t="str">
        <f t="shared" si="39"/>
        <v/>
      </c>
      <c r="I381" s="40" t="str">
        <f t="shared" si="40"/>
        <v/>
      </c>
      <c r="J381" s="41" t="str">
        <f>IF(B381="","",SUM(G$16:G381))</f>
        <v/>
      </c>
      <c r="K381" s="41" t="str">
        <f>IF(B381="","",SUM(H$16:H381))</f>
        <v/>
      </c>
      <c r="L381" s="11"/>
    </row>
    <row r="382" spans="2:12" x14ac:dyDescent="0.4">
      <c r="B382" s="35" t="str">
        <f>IF(B381&gt;=nper,"",B381+1)</f>
        <v/>
      </c>
      <c r="C382" s="36" t="str">
        <f t="shared" si="22"/>
        <v/>
      </c>
      <c r="D382" s="37" t="str">
        <f t="shared" si="36"/>
        <v/>
      </c>
      <c r="E382" s="38" t="str">
        <f t="shared" si="37"/>
        <v/>
      </c>
      <c r="F382" s="39"/>
      <c r="G382" s="40" t="str">
        <f t="shared" si="38"/>
        <v/>
      </c>
      <c r="H382" s="40" t="str">
        <f t="shared" si="39"/>
        <v/>
      </c>
      <c r="I382" s="40" t="str">
        <f t="shared" si="40"/>
        <v/>
      </c>
      <c r="J382" s="41" t="str">
        <f>IF(B382="","",SUM(G$16:G382))</f>
        <v/>
      </c>
      <c r="K382" s="41" t="str">
        <f>IF(B382="","",SUM(H$16:H382))</f>
        <v/>
      </c>
      <c r="L382" s="11"/>
    </row>
    <row r="383" spans="2:12" x14ac:dyDescent="0.4">
      <c r="B383" s="35" t="str">
        <f>IF(B382&gt;=nper,"",B382+1)</f>
        <v/>
      </c>
      <c r="C383" s="36" t="str">
        <f t="shared" si="22"/>
        <v/>
      </c>
      <c r="D383" s="37" t="str">
        <f t="shared" si="36"/>
        <v/>
      </c>
      <c r="E383" s="38" t="str">
        <f t="shared" si="37"/>
        <v/>
      </c>
      <c r="F383" s="39"/>
      <c r="G383" s="40" t="str">
        <f t="shared" si="38"/>
        <v/>
      </c>
      <c r="H383" s="40" t="str">
        <f t="shared" si="39"/>
        <v/>
      </c>
      <c r="I383" s="40" t="str">
        <f t="shared" si="40"/>
        <v/>
      </c>
      <c r="J383" s="41" t="str">
        <f>IF(B383="","",SUM(G$16:G383))</f>
        <v/>
      </c>
      <c r="K383" s="41" t="str">
        <f>IF(B383="","",SUM(H$16:H383))</f>
        <v/>
      </c>
      <c r="L383" s="11"/>
    </row>
    <row r="384" spans="2:12" x14ac:dyDescent="0.4">
      <c r="B384" s="35" t="str">
        <f>IF(B383&gt;=nper,"",B383+1)</f>
        <v/>
      </c>
      <c r="C384" s="36" t="str">
        <f t="shared" si="22"/>
        <v/>
      </c>
      <c r="D384" s="37" t="str">
        <f t="shared" si="36"/>
        <v/>
      </c>
      <c r="E384" s="38" t="str">
        <f t="shared" si="37"/>
        <v/>
      </c>
      <c r="F384" s="39"/>
      <c r="G384" s="40" t="str">
        <f t="shared" si="38"/>
        <v/>
      </c>
      <c r="H384" s="40" t="str">
        <f t="shared" si="39"/>
        <v/>
      </c>
      <c r="I384" s="40" t="str">
        <f t="shared" si="40"/>
        <v/>
      </c>
      <c r="J384" s="41" t="str">
        <f>IF(B384="","",SUM(G$16:G384))</f>
        <v/>
      </c>
      <c r="K384" s="41" t="str">
        <f>IF(B384="","",SUM(H$16:H384))</f>
        <v/>
      </c>
      <c r="L384" s="11"/>
    </row>
    <row r="385" spans="2:12" x14ac:dyDescent="0.4">
      <c r="B385" s="35" t="str">
        <f>IF(B384&gt;=nper,"",B384+1)</f>
        <v/>
      </c>
      <c r="C385" s="36" t="str">
        <f t="shared" si="22"/>
        <v/>
      </c>
      <c r="D385" s="37" t="str">
        <f t="shared" si="36"/>
        <v/>
      </c>
      <c r="E385" s="38" t="str">
        <f t="shared" si="37"/>
        <v/>
      </c>
      <c r="F385" s="39"/>
      <c r="G385" s="40" t="str">
        <f t="shared" si="38"/>
        <v/>
      </c>
      <c r="H385" s="40" t="str">
        <f t="shared" si="39"/>
        <v/>
      </c>
      <c r="I385" s="40" t="str">
        <f t="shared" si="40"/>
        <v/>
      </c>
      <c r="J385" s="41" t="str">
        <f>IF(B385="","",SUM(G$16:G385))</f>
        <v/>
      </c>
      <c r="K385" s="41" t="str">
        <f>IF(B385="","",SUM(H$16:H385))</f>
        <v/>
      </c>
      <c r="L385" s="11"/>
    </row>
    <row r="386" spans="2:12" x14ac:dyDescent="0.4">
      <c r="B386" s="35" t="str">
        <f>IF(B385&gt;=nper,"",B385+1)</f>
        <v/>
      </c>
      <c r="C386" s="36" t="str">
        <f t="shared" si="22"/>
        <v/>
      </c>
      <c r="D386" s="37" t="str">
        <f t="shared" si="36"/>
        <v/>
      </c>
      <c r="E386" s="38" t="str">
        <f t="shared" si="37"/>
        <v/>
      </c>
      <c r="F386" s="39"/>
      <c r="G386" s="40" t="str">
        <f t="shared" si="38"/>
        <v/>
      </c>
      <c r="H386" s="40" t="str">
        <f t="shared" si="39"/>
        <v/>
      </c>
      <c r="I386" s="40" t="str">
        <f t="shared" si="40"/>
        <v/>
      </c>
      <c r="J386" s="41" t="str">
        <f>IF(B386="","",SUM(G$16:G386))</f>
        <v/>
      </c>
      <c r="K386" s="41" t="str">
        <f>IF(B386="","",SUM(H$16:H386))</f>
        <v/>
      </c>
      <c r="L386" s="11"/>
    </row>
    <row r="387" spans="2:12" x14ac:dyDescent="0.4">
      <c r="B387" s="35" t="str">
        <f t="shared" ref="B387:B450" si="41">IF(B386&gt;=nper,"",B386+1)</f>
        <v/>
      </c>
      <c r="C387" s="36" t="str">
        <f t="shared" ref="C387:C450" si="42">IF(B387="","",DATE(YEAR(fpdate),MONTH(fpdate)+(B387-1),DAY(fpdate)))</f>
        <v/>
      </c>
      <c r="D387" s="37" t="str">
        <f t="shared" si="36"/>
        <v/>
      </c>
      <c r="E387" s="38" t="str">
        <f t="shared" si="37"/>
        <v/>
      </c>
      <c r="F387" s="39"/>
      <c r="G387" s="40" t="str">
        <f t="shared" si="38"/>
        <v/>
      </c>
      <c r="H387" s="40" t="str">
        <f t="shared" si="39"/>
        <v/>
      </c>
      <c r="I387" s="40" t="str">
        <f t="shared" si="40"/>
        <v/>
      </c>
      <c r="J387" s="41" t="str">
        <f>IF(B387="","",SUM(G$16:G387))</f>
        <v/>
      </c>
      <c r="K387" s="41" t="str">
        <f>IF(B387="","",SUM(H$16:H387))</f>
        <v/>
      </c>
      <c r="L387" s="11"/>
    </row>
    <row r="388" spans="2:12" x14ac:dyDescent="0.4">
      <c r="B388" s="35" t="str">
        <f t="shared" si="41"/>
        <v/>
      </c>
      <c r="C388" s="36" t="str">
        <f t="shared" si="42"/>
        <v/>
      </c>
      <c r="D388" s="37" t="str">
        <f t="shared" si="36"/>
        <v/>
      </c>
      <c r="E388" s="38" t="str">
        <f t="shared" si="37"/>
        <v/>
      </c>
      <c r="F388" s="39"/>
      <c r="G388" s="40" t="str">
        <f t="shared" si="38"/>
        <v/>
      </c>
      <c r="H388" s="40" t="str">
        <f t="shared" si="39"/>
        <v/>
      </c>
      <c r="I388" s="40" t="str">
        <f t="shared" si="40"/>
        <v/>
      </c>
      <c r="J388" s="41" t="str">
        <f>IF(B388="","",SUM(G$16:G388))</f>
        <v/>
      </c>
      <c r="K388" s="41" t="str">
        <f>IF(B388="","",SUM(H$16:H388))</f>
        <v/>
      </c>
      <c r="L388" s="11"/>
    </row>
    <row r="389" spans="2:12" x14ac:dyDescent="0.4">
      <c r="B389" s="35" t="str">
        <f t="shared" si="41"/>
        <v/>
      </c>
      <c r="C389" s="36" t="str">
        <f t="shared" si="42"/>
        <v/>
      </c>
      <c r="D389" s="37" t="str">
        <f t="shared" si="36"/>
        <v/>
      </c>
      <c r="E389" s="38" t="str">
        <f t="shared" si="37"/>
        <v/>
      </c>
      <c r="F389" s="39"/>
      <c r="G389" s="40" t="str">
        <f t="shared" si="38"/>
        <v/>
      </c>
      <c r="H389" s="40" t="str">
        <f t="shared" si="39"/>
        <v/>
      </c>
      <c r="I389" s="40" t="str">
        <f t="shared" si="40"/>
        <v/>
      </c>
      <c r="J389" s="41" t="str">
        <f>IF(B389="","",SUM(G$16:G389))</f>
        <v/>
      </c>
      <c r="K389" s="41" t="str">
        <f>IF(B389="","",SUM(H$16:H389))</f>
        <v/>
      </c>
      <c r="L389" s="11"/>
    </row>
    <row r="390" spans="2:12" x14ac:dyDescent="0.4">
      <c r="B390" s="35" t="str">
        <f t="shared" si="41"/>
        <v/>
      </c>
      <c r="C390" s="36" t="str">
        <f t="shared" si="42"/>
        <v/>
      </c>
      <c r="D390" s="37" t="str">
        <f t="shared" si="36"/>
        <v/>
      </c>
      <c r="E390" s="38" t="str">
        <f t="shared" si="37"/>
        <v/>
      </c>
      <c r="F390" s="39"/>
      <c r="G390" s="40" t="str">
        <f t="shared" si="38"/>
        <v/>
      </c>
      <c r="H390" s="40" t="str">
        <f t="shared" si="39"/>
        <v/>
      </c>
      <c r="I390" s="40" t="str">
        <f t="shared" si="40"/>
        <v/>
      </c>
      <c r="J390" s="41" t="str">
        <f>IF(B390="","",SUM(G$16:G390))</f>
        <v/>
      </c>
      <c r="K390" s="41" t="str">
        <f>IF(B390="","",SUM(H$16:H390))</f>
        <v/>
      </c>
      <c r="L390" s="11"/>
    </row>
    <row r="391" spans="2:12" x14ac:dyDescent="0.4">
      <c r="B391" s="35" t="str">
        <f t="shared" si="41"/>
        <v/>
      </c>
      <c r="C391" s="36" t="str">
        <f t="shared" si="42"/>
        <v/>
      </c>
      <c r="D391" s="37" t="str">
        <f t="shared" si="36"/>
        <v/>
      </c>
      <c r="E391" s="38" t="str">
        <f t="shared" si="37"/>
        <v/>
      </c>
      <c r="F391" s="39"/>
      <c r="G391" s="40" t="str">
        <f t="shared" si="38"/>
        <v/>
      </c>
      <c r="H391" s="40" t="str">
        <f t="shared" si="39"/>
        <v/>
      </c>
      <c r="I391" s="40" t="str">
        <f t="shared" si="40"/>
        <v/>
      </c>
      <c r="J391" s="41" t="str">
        <f>IF(B391="","",SUM(G$16:G391))</f>
        <v/>
      </c>
      <c r="K391" s="41" t="str">
        <f>IF(B391="","",SUM(H$16:H391))</f>
        <v/>
      </c>
      <c r="L391" s="11"/>
    </row>
    <row r="392" spans="2:12" x14ac:dyDescent="0.4">
      <c r="B392" s="35" t="str">
        <f t="shared" si="41"/>
        <v/>
      </c>
      <c r="C392" s="36" t="str">
        <f t="shared" si="42"/>
        <v/>
      </c>
      <c r="D392" s="37" t="str">
        <f t="shared" si="36"/>
        <v/>
      </c>
      <c r="E392" s="38" t="str">
        <f t="shared" si="37"/>
        <v/>
      </c>
      <c r="F392" s="39"/>
      <c r="G392" s="40" t="str">
        <f t="shared" si="38"/>
        <v/>
      </c>
      <c r="H392" s="40" t="str">
        <f t="shared" si="39"/>
        <v/>
      </c>
      <c r="I392" s="40" t="str">
        <f t="shared" si="40"/>
        <v/>
      </c>
      <c r="J392" s="41" t="str">
        <f>IF(B392="","",SUM(G$16:G392))</f>
        <v/>
      </c>
      <c r="K392" s="41" t="str">
        <f>IF(B392="","",SUM(H$16:H392))</f>
        <v/>
      </c>
      <c r="L392" s="11"/>
    </row>
    <row r="393" spans="2:12" x14ac:dyDescent="0.4">
      <c r="B393" s="35" t="str">
        <f t="shared" si="41"/>
        <v/>
      </c>
      <c r="C393" s="36" t="str">
        <f t="shared" si="42"/>
        <v/>
      </c>
      <c r="D393" s="37" t="str">
        <f t="shared" si="36"/>
        <v/>
      </c>
      <c r="E393" s="38" t="str">
        <f t="shared" si="37"/>
        <v/>
      </c>
      <c r="F393" s="39"/>
      <c r="G393" s="40" t="str">
        <f t="shared" si="38"/>
        <v/>
      </c>
      <c r="H393" s="40" t="str">
        <f t="shared" si="39"/>
        <v/>
      </c>
      <c r="I393" s="40" t="str">
        <f t="shared" si="40"/>
        <v/>
      </c>
      <c r="J393" s="41" t="str">
        <f>IF(B393="","",SUM(G$16:G393))</f>
        <v/>
      </c>
      <c r="K393" s="41" t="str">
        <f>IF(B393="","",SUM(H$16:H393))</f>
        <v/>
      </c>
      <c r="L393" s="11"/>
    </row>
    <row r="394" spans="2:12" x14ac:dyDescent="0.4">
      <c r="B394" s="35" t="str">
        <f t="shared" si="41"/>
        <v/>
      </c>
      <c r="C394" s="36" t="str">
        <f t="shared" si="42"/>
        <v/>
      </c>
      <c r="D394" s="37" t="str">
        <f t="shared" si="36"/>
        <v/>
      </c>
      <c r="E394" s="38" t="str">
        <f t="shared" si="37"/>
        <v/>
      </c>
      <c r="F394" s="39"/>
      <c r="G394" s="40" t="str">
        <f t="shared" si="38"/>
        <v/>
      </c>
      <c r="H394" s="40" t="str">
        <f t="shared" si="39"/>
        <v/>
      </c>
      <c r="I394" s="40" t="str">
        <f t="shared" si="40"/>
        <v/>
      </c>
      <c r="J394" s="41" t="str">
        <f>IF(B394="","",SUM(G$16:G394))</f>
        <v/>
      </c>
      <c r="K394" s="41" t="str">
        <f>IF(B394="","",SUM(H$16:H394))</f>
        <v/>
      </c>
      <c r="L394" s="11"/>
    </row>
    <row r="395" spans="2:12" x14ac:dyDescent="0.4">
      <c r="B395" s="35" t="str">
        <f t="shared" si="41"/>
        <v/>
      </c>
      <c r="C395" s="36" t="str">
        <f t="shared" si="42"/>
        <v/>
      </c>
      <c r="D395" s="37" t="str">
        <f t="shared" si="36"/>
        <v/>
      </c>
      <c r="E395" s="38" t="str">
        <f t="shared" si="37"/>
        <v/>
      </c>
      <c r="F395" s="39"/>
      <c r="G395" s="40" t="str">
        <f t="shared" si="38"/>
        <v/>
      </c>
      <c r="H395" s="40" t="str">
        <f t="shared" si="39"/>
        <v/>
      </c>
      <c r="I395" s="40" t="str">
        <f t="shared" si="40"/>
        <v/>
      </c>
      <c r="J395" s="41" t="str">
        <f>IF(B395="","",SUM(G$16:G395))</f>
        <v/>
      </c>
      <c r="K395" s="41" t="str">
        <f>IF(B395="","",SUM(H$16:H395))</f>
        <v/>
      </c>
      <c r="L395" s="11"/>
    </row>
    <row r="396" spans="2:12" x14ac:dyDescent="0.4">
      <c r="B396" s="35" t="str">
        <f t="shared" si="41"/>
        <v/>
      </c>
      <c r="C396" s="36" t="str">
        <f t="shared" si="42"/>
        <v/>
      </c>
      <c r="D396" s="37" t="str">
        <f t="shared" si="36"/>
        <v/>
      </c>
      <c r="E396" s="38" t="str">
        <f t="shared" si="37"/>
        <v/>
      </c>
      <c r="F396" s="39"/>
      <c r="G396" s="40" t="str">
        <f t="shared" si="38"/>
        <v/>
      </c>
      <c r="H396" s="40" t="str">
        <f t="shared" si="39"/>
        <v/>
      </c>
      <c r="I396" s="40" t="str">
        <f t="shared" si="40"/>
        <v/>
      </c>
      <c r="J396" s="41" t="str">
        <f>IF(B396="","",SUM(G$16:G396))</f>
        <v/>
      </c>
      <c r="K396" s="41" t="str">
        <f>IF(B396="","",SUM(H$16:H396))</f>
        <v/>
      </c>
      <c r="L396" s="11"/>
    </row>
    <row r="397" spans="2:12" x14ac:dyDescent="0.4">
      <c r="B397" s="35" t="str">
        <f t="shared" si="41"/>
        <v/>
      </c>
      <c r="C397" s="36" t="str">
        <f t="shared" si="42"/>
        <v/>
      </c>
      <c r="D397" s="37" t="str">
        <f t="shared" si="36"/>
        <v/>
      </c>
      <c r="E397" s="38" t="str">
        <f t="shared" si="37"/>
        <v/>
      </c>
      <c r="F397" s="39"/>
      <c r="G397" s="40" t="str">
        <f t="shared" si="38"/>
        <v/>
      </c>
      <c r="H397" s="40" t="str">
        <f t="shared" si="39"/>
        <v/>
      </c>
      <c r="I397" s="40" t="str">
        <f t="shared" si="40"/>
        <v/>
      </c>
      <c r="J397" s="41" t="str">
        <f>IF(B397="","",SUM(G$16:G397))</f>
        <v/>
      </c>
      <c r="K397" s="41" t="str">
        <f>IF(B397="","",SUM(H$16:H397))</f>
        <v/>
      </c>
      <c r="L397" s="11"/>
    </row>
    <row r="398" spans="2:12" x14ac:dyDescent="0.4">
      <c r="B398" s="35" t="str">
        <f t="shared" si="41"/>
        <v/>
      </c>
      <c r="C398" s="36" t="str">
        <f t="shared" si="42"/>
        <v/>
      </c>
      <c r="D398" s="37" t="str">
        <f t="shared" si="36"/>
        <v/>
      </c>
      <c r="E398" s="38" t="str">
        <f t="shared" si="37"/>
        <v/>
      </c>
      <c r="F398" s="39"/>
      <c r="G398" s="40" t="str">
        <f t="shared" si="38"/>
        <v/>
      </c>
      <c r="H398" s="40" t="str">
        <f t="shared" si="39"/>
        <v/>
      </c>
      <c r="I398" s="40" t="str">
        <f t="shared" si="40"/>
        <v/>
      </c>
      <c r="J398" s="41" t="str">
        <f>IF(B398="","",SUM(G$16:G398))</f>
        <v/>
      </c>
      <c r="K398" s="41" t="str">
        <f>IF(B398="","",SUM(H$16:H398))</f>
        <v/>
      </c>
      <c r="L398" s="11"/>
    </row>
    <row r="399" spans="2:12" x14ac:dyDescent="0.4">
      <c r="B399" s="35" t="str">
        <f t="shared" si="41"/>
        <v/>
      </c>
      <c r="C399" s="36" t="str">
        <f t="shared" si="42"/>
        <v/>
      </c>
      <c r="D399" s="37" t="str">
        <f t="shared" si="36"/>
        <v/>
      </c>
      <c r="E399" s="38" t="str">
        <f t="shared" si="37"/>
        <v/>
      </c>
      <c r="F399" s="39"/>
      <c r="G399" s="40" t="str">
        <f t="shared" si="38"/>
        <v/>
      </c>
      <c r="H399" s="40" t="str">
        <f t="shared" si="39"/>
        <v/>
      </c>
      <c r="I399" s="40" t="str">
        <f t="shared" si="40"/>
        <v/>
      </c>
      <c r="J399" s="41" t="str">
        <f>IF(B399="","",SUM(G$16:G399))</f>
        <v/>
      </c>
      <c r="K399" s="41" t="str">
        <f>IF(B399="","",SUM(H$16:H399))</f>
        <v/>
      </c>
      <c r="L399" s="11"/>
    </row>
    <row r="400" spans="2:12" x14ac:dyDescent="0.4">
      <c r="B400" s="35" t="str">
        <f t="shared" si="41"/>
        <v/>
      </c>
      <c r="C400" s="36" t="str">
        <f t="shared" si="42"/>
        <v/>
      </c>
      <c r="D400" s="37" t="str">
        <f t="shared" ref="D400:D463" si="43">IF(ISNUMBER(C400),INDEX($H$4:$H$11,MATCH(C400,$I$4:$I$11,1)),"")</f>
        <v/>
      </c>
      <c r="E400" s="38" t="str">
        <f t="shared" ref="E400:E463" si="44">IF(B400="","",MIN(ROUND(IF(B400=1,$E$10,IF(D400=D399,E399,-PMT(D400/12,nper-B400+1,I399))),2),I399+ROUND(D400/12*I399,2)))</f>
        <v/>
      </c>
      <c r="F400" s="39"/>
      <c r="G400" s="40" t="str">
        <f t="shared" ref="G400:G463" si="45">IF(B400="","",ROUND(D400/12*I399,2))</f>
        <v/>
      </c>
      <c r="H400" s="40" t="str">
        <f t="shared" ref="H400:H463" si="46">IF(B400="","",E400-G400+F400)</f>
        <v/>
      </c>
      <c r="I400" s="40" t="str">
        <f t="shared" ref="I400:I463" si="47">IF(B400="","",I399-H400)</f>
        <v/>
      </c>
      <c r="J400" s="41" t="str">
        <f>IF(B400="","",SUM(G$16:G400))</f>
        <v/>
      </c>
      <c r="K400" s="41" t="str">
        <f>IF(B400="","",SUM(H$16:H400))</f>
        <v/>
      </c>
      <c r="L400" s="11"/>
    </row>
    <row r="401" spans="2:12" x14ac:dyDescent="0.4">
      <c r="B401" s="35" t="str">
        <f t="shared" si="41"/>
        <v/>
      </c>
      <c r="C401" s="36" t="str">
        <f t="shared" si="42"/>
        <v/>
      </c>
      <c r="D401" s="37" t="str">
        <f t="shared" si="43"/>
        <v/>
      </c>
      <c r="E401" s="38" t="str">
        <f t="shared" si="44"/>
        <v/>
      </c>
      <c r="F401" s="39"/>
      <c r="G401" s="40" t="str">
        <f t="shared" si="45"/>
        <v/>
      </c>
      <c r="H401" s="40" t="str">
        <f t="shared" si="46"/>
        <v/>
      </c>
      <c r="I401" s="40" t="str">
        <f t="shared" si="47"/>
        <v/>
      </c>
      <c r="J401" s="41" t="str">
        <f>IF(B401="","",SUM(G$16:G401))</f>
        <v/>
      </c>
      <c r="K401" s="41" t="str">
        <f>IF(B401="","",SUM(H$16:H401))</f>
        <v/>
      </c>
      <c r="L401" s="11"/>
    </row>
    <row r="402" spans="2:12" x14ac:dyDescent="0.4">
      <c r="B402" s="35" t="str">
        <f t="shared" si="41"/>
        <v/>
      </c>
      <c r="C402" s="36" t="str">
        <f t="shared" si="42"/>
        <v/>
      </c>
      <c r="D402" s="37" t="str">
        <f t="shared" si="43"/>
        <v/>
      </c>
      <c r="E402" s="38" t="str">
        <f t="shared" si="44"/>
        <v/>
      </c>
      <c r="F402" s="39"/>
      <c r="G402" s="40" t="str">
        <f t="shared" si="45"/>
        <v/>
      </c>
      <c r="H402" s="40" t="str">
        <f t="shared" si="46"/>
        <v/>
      </c>
      <c r="I402" s="40" t="str">
        <f t="shared" si="47"/>
        <v/>
      </c>
      <c r="J402" s="41" t="str">
        <f>IF(B402="","",SUM(G$16:G402))</f>
        <v/>
      </c>
      <c r="K402" s="41" t="str">
        <f>IF(B402="","",SUM(H$16:H402))</f>
        <v/>
      </c>
      <c r="L402" s="11"/>
    </row>
    <row r="403" spans="2:12" x14ac:dyDescent="0.4">
      <c r="B403" s="35" t="str">
        <f t="shared" si="41"/>
        <v/>
      </c>
      <c r="C403" s="36" t="str">
        <f t="shared" si="42"/>
        <v/>
      </c>
      <c r="D403" s="37" t="str">
        <f t="shared" si="43"/>
        <v/>
      </c>
      <c r="E403" s="38" t="str">
        <f t="shared" si="44"/>
        <v/>
      </c>
      <c r="F403" s="39"/>
      <c r="G403" s="40" t="str">
        <f t="shared" si="45"/>
        <v/>
      </c>
      <c r="H403" s="40" t="str">
        <f t="shared" si="46"/>
        <v/>
      </c>
      <c r="I403" s="40" t="str">
        <f t="shared" si="47"/>
        <v/>
      </c>
      <c r="J403" s="41" t="str">
        <f>IF(B403="","",SUM(G$16:G403))</f>
        <v/>
      </c>
      <c r="K403" s="41" t="str">
        <f>IF(B403="","",SUM(H$16:H403))</f>
        <v/>
      </c>
      <c r="L403" s="11"/>
    </row>
    <row r="404" spans="2:12" x14ac:dyDescent="0.4">
      <c r="B404" s="35" t="str">
        <f t="shared" si="41"/>
        <v/>
      </c>
      <c r="C404" s="36" t="str">
        <f t="shared" si="42"/>
        <v/>
      </c>
      <c r="D404" s="37" t="str">
        <f t="shared" si="43"/>
        <v/>
      </c>
      <c r="E404" s="38" t="str">
        <f t="shared" si="44"/>
        <v/>
      </c>
      <c r="F404" s="39"/>
      <c r="G404" s="40" t="str">
        <f t="shared" si="45"/>
        <v/>
      </c>
      <c r="H404" s="40" t="str">
        <f t="shared" si="46"/>
        <v/>
      </c>
      <c r="I404" s="40" t="str">
        <f t="shared" si="47"/>
        <v/>
      </c>
      <c r="J404" s="41" t="str">
        <f>IF(B404="","",SUM(G$16:G404))</f>
        <v/>
      </c>
      <c r="K404" s="41" t="str">
        <f>IF(B404="","",SUM(H$16:H404))</f>
        <v/>
      </c>
      <c r="L404" s="11"/>
    </row>
    <row r="405" spans="2:12" x14ac:dyDescent="0.4">
      <c r="B405" s="35" t="str">
        <f t="shared" si="41"/>
        <v/>
      </c>
      <c r="C405" s="36" t="str">
        <f t="shared" si="42"/>
        <v/>
      </c>
      <c r="D405" s="37" t="str">
        <f t="shared" si="43"/>
        <v/>
      </c>
      <c r="E405" s="38" t="str">
        <f t="shared" si="44"/>
        <v/>
      </c>
      <c r="F405" s="39"/>
      <c r="G405" s="40" t="str">
        <f t="shared" si="45"/>
        <v/>
      </c>
      <c r="H405" s="40" t="str">
        <f t="shared" si="46"/>
        <v/>
      </c>
      <c r="I405" s="40" t="str">
        <f t="shared" si="47"/>
        <v/>
      </c>
      <c r="J405" s="41" t="str">
        <f>IF(B405="","",SUM(G$16:G405))</f>
        <v/>
      </c>
      <c r="K405" s="41" t="str">
        <f>IF(B405="","",SUM(H$16:H405))</f>
        <v/>
      </c>
      <c r="L405" s="11"/>
    </row>
    <row r="406" spans="2:12" x14ac:dyDescent="0.4">
      <c r="B406" s="35" t="str">
        <f t="shared" si="41"/>
        <v/>
      </c>
      <c r="C406" s="36" t="str">
        <f t="shared" si="42"/>
        <v/>
      </c>
      <c r="D406" s="37" t="str">
        <f t="shared" si="43"/>
        <v/>
      </c>
      <c r="E406" s="38" t="str">
        <f t="shared" si="44"/>
        <v/>
      </c>
      <c r="F406" s="39"/>
      <c r="G406" s="40" t="str">
        <f t="shared" si="45"/>
        <v/>
      </c>
      <c r="H406" s="40" t="str">
        <f t="shared" si="46"/>
        <v/>
      </c>
      <c r="I406" s="40" t="str">
        <f t="shared" si="47"/>
        <v/>
      </c>
      <c r="J406" s="41" t="str">
        <f>IF(B406="","",SUM(G$16:G406))</f>
        <v/>
      </c>
      <c r="K406" s="41" t="str">
        <f>IF(B406="","",SUM(H$16:H406))</f>
        <v/>
      </c>
      <c r="L406" s="11"/>
    </row>
    <row r="407" spans="2:12" x14ac:dyDescent="0.4">
      <c r="B407" s="35" t="str">
        <f t="shared" si="41"/>
        <v/>
      </c>
      <c r="C407" s="36" t="str">
        <f t="shared" si="42"/>
        <v/>
      </c>
      <c r="D407" s="37" t="str">
        <f t="shared" si="43"/>
        <v/>
      </c>
      <c r="E407" s="38" t="str">
        <f t="shared" si="44"/>
        <v/>
      </c>
      <c r="F407" s="39"/>
      <c r="G407" s="40" t="str">
        <f t="shared" si="45"/>
        <v/>
      </c>
      <c r="H407" s="40" t="str">
        <f t="shared" si="46"/>
        <v/>
      </c>
      <c r="I407" s="40" t="str">
        <f t="shared" si="47"/>
        <v/>
      </c>
      <c r="J407" s="41" t="str">
        <f>IF(B407="","",SUM(G$16:G407))</f>
        <v/>
      </c>
      <c r="K407" s="41" t="str">
        <f>IF(B407="","",SUM(H$16:H407))</f>
        <v/>
      </c>
      <c r="L407" s="11"/>
    </row>
    <row r="408" spans="2:12" x14ac:dyDescent="0.4">
      <c r="B408" s="35" t="str">
        <f t="shared" si="41"/>
        <v/>
      </c>
      <c r="C408" s="36" t="str">
        <f t="shared" si="42"/>
        <v/>
      </c>
      <c r="D408" s="37" t="str">
        <f t="shared" si="43"/>
        <v/>
      </c>
      <c r="E408" s="38" t="str">
        <f t="shared" si="44"/>
        <v/>
      </c>
      <c r="F408" s="39"/>
      <c r="G408" s="40" t="str">
        <f t="shared" si="45"/>
        <v/>
      </c>
      <c r="H408" s="40" t="str">
        <f t="shared" si="46"/>
        <v/>
      </c>
      <c r="I408" s="40" t="str">
        <f t="shared" si="47"/>
        <v/>
      </c>
      <c r="J408" s="41" t="str">
        <f>IF(B408="","",SUM(G$16:G408))</f>
        <v/>
      </c>
      <c r="K408" s="41" t="str">
        <f>IF(B408="","",SUM(H$16:H408))</f>
        <v/>
      </c>
      <c r="L408" s="11"/>
    </row>
    <row r="409" spans="2:12" x14ac:dyDescent="0.4">
      <c r="B409" s="35" t="str">
        <f t="shared" si="41"/>
        <v/>
      </c>
      <c r="C409" s="36" t="str">
        <f t="shared" si="42"/>
        <v/>
      </c>
      <c r="D409" s="37" t="str">
        <f t="shared" si="43"/>
        <v/>
      </c>
      <c r="E409" s="38" t="str">
        <f t="shared" si="44"/>
        <v/>
      </c>
      <c r="F409" s="39"/>
      <c r="G409" s="40" t="str">
        <f t="shared" si="45"/>
        <v/>
      </c>
      <c r="H409" s="40" t="str">
        <f t="shared" si="46"/>
        <v/>
      </c>
      <c r="I409" s="40" t="str">
        <f t="shared" si="47"/>
        <v/>
      </c>
      <c r="J409" s="41" t="str">
        <f>IF(B409="","",SUM(G$16:G409))</f>
        <v/>
      </c>
      <c r="K409" s="41" t="str">
        <f>IF(B409="","",SUM(H$16:H409))</f>
        <v/>
      </c>
      <c r="L409" s="11"/>
    </row>
    <row r="410" spans="2:12" x14ac:dyDescent="0.4">
      <c r="B410" s="35" t="str">
        <f t="shared" si="41"/>
        <v/>
      </c>
      <c r="C410" s="36" t="str">
        <f t="shared" si="42"/>
        <v/>
      </c>
      <c r="D410" s="37" t="str">
        <f t="shared" si="43"/>
        <v/>
      </c>
      <c r="E410" s="38" t="str">
        <f t="shared" si="44"/>
        <v/>
      </c>
      <c r="F410" s="39"/>
      <c r="G410" s="40" t="str">
        <f t="shared" si="45"/>
        <v/>
      </c>
      <c r="H410" s="40" t="str">
        <f t="shared" si="46"/>
        <v/>
      </c>
      <c r="I410" s="40" t="str">
        <f t="shared" si="47"/>
        <v/>
      </c>
      <c r="J410" s="41" t="str">
        <f>IF(B410="","",SUM(G$16:G410))</f>
        <v/>
      </c>
      <c r="K410" s="41" t="str">
        <f>IF(B410="","",SUM(H$16:H410))</f>
        <v/>
      </c>
      <c r="L410" s="11"/>
    </row>
    <row r="411" spans="2:12" x14ac:dyDescent="0.4">
      <c r="B411" s="35" t="str">
        <f t="shared" si="41"/>
        <v/>
      </c>
      <c r="C411" s="36" t="str">
        <f t="shared" si="42"/>
        <v/>
      </c>
      <c r="D411" s="37" t="str">
        <f t="shared" si="43"/>
        <v/>
      </c>
      <c r="E411" s="38" t="str">
        <f t="shared" si="44"/>
        <v/>
      </c>
      <c r="F411" s="39"/>
      <c r="G411" s="40" t="str">
        <f t="shared" si="45"/>
        <v/>
      </c>
      <c r="H411" s="40" t="str">
        <f t="shared" si="46"/>
        <v/>
      </c>
      <c r="I411" s="40" t="str">
        <f t="shared" si="47"/>
        <v/>
      </c>
      <c r="J411" s="41" t="str">
        <f>IF(B411="","",SUM(G$16:G411))</f>
        <v/>
      </c>
      <c r="K411" s="41" t="str">
        <f>IF(B411="","",SUM(H$16:H411))</f>
        <v/>
      </c>
      <c r="L411" s="11"/>
    </row>
    <row r="412" spans="2:12" x14ac:dyDescent="0.4">
      <c r="B412" s="35" t="str">
        <f t="shared" si="41"/>
        <v/>
      </c>
      <c r="C412" s="36" t="str">
        <f t="shared" si="42"/>
        <v/>
      </c>
      <c r="D412" s="37" t="str">
        <f t="shared" si="43"/>
        <v/>
      </c>
      <c r="E412" s="38" t="str">
        <f t="shared" si="44"/>
        <v/>
      </c>
      <c r="F412" s="39"/>
      <c r="G412" s="40" t="str">
        <f t="shared" si="45"/>
        <v/>
      </c>
      <c r="H412" s="40" t="str">
        <f t="shared" si="46"/>
        <v/>
      </c>
      <c r="I412" s="40" t="str">
        <f t="shared" si="47"/>
        <v/>
      </c>
      <c r="J412" s="41" t="str">
        <f>IF(B412="","",SUM(G$16:G412))</f>
        <v/>
      </c>
      <c r="K412" s="41" t="str">
        <f>IF(B412="","",SUM(H$16:H412))</f>
        <v/>
      </c>
      <c r="L412" s="11"/>
    </row>
    <row r="413" spans="2:12" x14ac:dyDescent="0.4">
      <c r="B413" s="35" t="str">
        <f t="shared" si="41"/>
        <v/>
      </c>
      <c r="C413" s="36" t="str">
        <f t="shared" si="42"/>
        <v/>
      </c>
      <c r="D413" s="37" t="str">
        <f t="shared" si="43"/>
        <v/>
      </c>
      <c r="E413" s="38" t="str">
        <f t="shared" si="44"/>
        <v/>
      </c>
      <c r="F413" s="39"/>
      <c r="G413" s="40" t="str">
        <f t="shared" si="45"/>
        <v/>
      </c>
      <c r="H413" s="40" t="str">
        <f t="shared" si="46"/>
        <v/>
      </c>
      <c r="I413" s="40" t="str">
        <f t="shared" si="47"/>
        <v/>
      </c>
      <c r="J413" s="41" t="str">
        <f>IF(B413="","",SUM(G$16:G413))</f>
        <v/>
      </c>
      <c r="K413" s="41" t="str">
        <f>IF(B413="","",SUM(H$16:H413))</f>
        <v/>
      </c>
      <c r="L413" s="11"/>
    </row>
    <row r="414" spans="2:12" x14ac:dyDescent="0.4">
      <c r="B414" s="35" t="str">
        <f t="shared" si="41"/>
        <v/>
      </c>
      <c r="C414" s="36" t="str">
        <f t="shared" si="42"/>
        <v/>
      </c>
      <c r="D414" s="37" t="str">
        <f t="shared" si="43"/>
        <v/>
      </c>
      <c r="E414" s="38" t="str">
        <f t="shared" si="44"/>
        <v/>
      </c>
      <c r="F414" s="39"/>
      <c r="G414" s="40" t="str">
        <f t="shared" si="45"/>
        <v/>
      </c>
      <c r="H414" s="40" t="str">
        <f t="shared" si="46"/>
        <v/>
      </c>
      <c r="I414" s="40" t="str">
        <f t="shared" si="47"/>
        <v/>
      </c>
      <c r="J414" s="41" t="str">
        <f>IF(B414="","",SUM(G$16:G414))</f>
        <v/>
      </c>
      <c r="K414" s="41" t="str">
        <f>IF(B414="","",SUM(H$16:H414))</f>
        <v/>
      </c>
      <c r="L414" s="11"/>
    </row>
    <row r="415" spans="2:12" x14ac:dyDescent="0.4">
      <c r="B415" s="35" t="str">
        <f t="shared" si="41"/>
        <v/>
      </c>
      <c r="C415" s="36" t="str">
        <f t="shared" si="42"/>
        <v/>
      </c>
      <c r="D415" s="37" t="str">
        <f t="shared" si="43"/>
        <v/>
      </c>
      <c r="E415" s="38" t="str">
        <f t="shared" si="44"/>
        <v/>
      </c>
      <c r="F415" s="39"/>
      <c r="G415" s="40" t="str">
        <f t="shared" si="45"/>
        <v/>
      </c>
      <c r="H415" s="40" t="str">
        <f t="shared" si="46"/>
        <v/>
      </c>
      <c r="I415" s="40" t="str">
        <f t="shared" si="47"/>
        <v/>
      </c>
      <c r="J415" s="41" t="str">
        <f>IF(B415="","",SUM(G$16:G415))</f>
        <v/>
      </c>
      <c r="K415" s="41" t="str">
        <f>IF(B415="","",SUM(H$16:H415))</f>
        <v/>
      </c>
      <c r="L415" s="11"/>
    </row>
    <row r="416" spans="2:12" x14ac:dyDescent="0.4">
      <c r="B416" s="35" t="str">
        <f t="shared" si="41"/>
        <v/>
      </c>
      <c r="C416" s="36" t="str">
        <f t="shared" si="42"/>
        <v/>
      </c>
      <c r="D416" s="37" t="str">
        <f t="shared" si="43"/>
        <v/>
      </c>
      <c r="E416" s="38" t="str">
        <f t="shared" si="44"/>
        <v/>
      </c>
      <c r="F416" s="39"/>
      <c r="G416" s="40" t="str">
        <f t="shared" si="45"/>
        <v/>
      </c>
      <c r="H416" s="40" t="str">
        <f t="shared" si="46"/>
        <v/>
      </c>
      <c r="I416" s="40" t="str">
        <f t="shared" si="47"/>
        <v/>
      </c>
      <c r="J416" s="41" t="str">
        <f>IF(B416="","",SUM(G$16:G416))</f>
        <v/>
      </c>
      <c r="K416" s="41" t="str">
        <f>IF(B416="","",SUM(H$16:H416))</f>
        <v/>
      </c>
      <c r="L416" s="11"/>
    </row>
    <row r="417" spans="2:12" x14ac:dyDescent="0.4">
      <c r="B417" s="35" t="str">
        <f t="shared" si="41"/>
        <v/>
      </c>
      <c r="C417" s="36" t="str">
        <f t="shared" si="42"/>
        <v/>
      </c>
      <c r="D417" s="37" t="str">
        <f t="shared" si="43"/>
        <v/>
      </c>
      <c r="E417" s="38" t="str">
        <f t="shared" si="44"/>
        <v/>
      </c>
      <c r="F417" s="39"/>
      <c r="G417" s="40" t="str">
        <f t="shared" si="45"/>
        <v/>
      </c>
      <c r="H417" s="40" t="str">
        <f t="shared" si="46"/>
        <v/>
      </c>
      <c r="I417" s="40" t="str">
        <f t="shared" si="47"/>
        <v/>
      </c>
      <c r="J417" s="41" t="str">
        <f>IF(B417="","",SUM(G$16:G417))</f>
        <v/>
      </c>
      <c r="K417" s="41" t="str">
        <f>IF(B417="","",SUM(H$16:H417))</f>
        <v/>
      </c>
      <c r="L417" s="11"/>
    </row>
    <row r="418" spans="2:12" x14ac:dyDescent="0.4">
      <c r="B418" s="35" t="str">
        <f t="shared" si="41"/>
        <v/>
      </c>
      <c r="C418" s="36" t="str">
        <f t="shared" si="42"/>
        <v/>
      </c>
      <c r="D418" s="37" t="str">
        <f t="shared" si="43"/>
        <v/>
      </c>
      <c r="E418" s="38" t="str">
        <f t="shared" si="44"/>
        <v/>
      </c>
      <c r="F418" s="39"/>
      <c r="G418" s="40" t="str">
        <f t="shared" si="45"/>
        <v/>
      </c>
      <c r="H418" s="40" t="str">
        <f t="shared" si="46"/>
        <v/>
      </c>
      <c r="I418" s="40" t="str">
        <f t="shared" si="47"/>
        <v/>
      </c>
      <c r="J418" s="41" t="str">
        <f>IF(B418="","",SUM(G$16:G418))</f>
        <v/>
      </c>
      <c r="K418" s="41" t="str">
        <f>IF(B418="","",SUM(H$16:H418))</f>
        <v/>
      </c>
      <c r="L418" s="11"/>
    </row>
    <row r="419" spans="2:12" x14ac:dyDescent="0.4">
      <c r="B419" s="35" t="str">
        <f t="shared" si="41"/>
        <v/>
      </c>
      <c r="C419" s="36" t="str">
        <f t="shared" si="42"/>
        <v/>
      </c>
      <c r="D419" s="37" t="str">
        <f t="shared" si="43"/>
        <v/>
      </c>
      <c r="E419" s="38" t="str">
        <f t="shared" si="44"/>
        <v/>
      </c>
      <c r="F419" s="39"/>
      <c r="G419" s="40" t="str">
        <f t="shared" si="45"/>
        <v/>
      </c>
      <c r="H419" s="40" t="str">
        <f t="shared" si="46"/>
        <v/>
      </c>
      <c r="I419" s="40" t="str">
        <f t="shared" si="47"/>
        <v/>
      </c>
      <c r="J419" s="41" t="str">
        <f>IF(B419="","",SUM(G$16:G419))</f>
        <v/>
      </c>
      <c r="K419" s="41" t="str">
        <f>IF(B419="","",SUM(H$16:H419))</f>
        <v/>
      </c>
      <c r="L419" s="11"/>
    </row>
    <row r="420" spans="2:12" x14ac:dyDescent="0.4">
      <c r="B420" s="35" t="str">
        <f t="shared" si="41"/>
        <v/>
      </c>
      <c r="C420" s="36" t="str">
        <f t="shared" si="42"/>
        <v/>
      </c>
      <c r="D420" s="37" t="str">
        <f t="shared" si="43"/>
        <v/>
      </c>
      <c r="E420" s="38" t="str">
        <f t="shared" si="44"/>
        <v/>
      </c>
      <c r="F420" s="39"/>
      <c r="G420" s="40" t="str">
        <f t="shared" si="45"/>
        <v/>
      </c>
      <c r="H420" s="40" t="str">
        <f t="shared" si="46"/>
        <v/>
      </c>
      <c r="I420" s="40" t="str">
        <f t="shared" si="47"/>
        <v/>
      </c>
      <c r="J420" s="41" t="str">
        <f>IF(B420="","",SUM(G$16:G420))</f>
        <v/>
      </c>
      <c r="K420" s="41" t="str">
        <f>IF(B420="","",SUM(H$16:H420))</f>
        <v/>
      </c>
      <c r="L420" s="11"/>
    </row>
    <row r="421" spans="2:12" x14ac:dyDescent="0.4">
      <c r="B421" s="35" t="str">
        <f t="shared" si="41"/>
        <v/>
      </c>
      <c r="C421" s="36" t="str">
        <f t="shared" si="42"/>
        <v/>
      </c>
      <c r="D421" s="37" t="str">
        <f t="shared" si="43"/>
        <v/>
      </c>
      <c r="E421" s="38" t="str">
        <f t="shared" si="44"/>
        <v/>
      </c>
      <c r="F421" s="39"/>
      <c r="G421" s="40" t="str">
        <f t="shared" si="45"/>
        <v/>
      </c>
      <c r="H421" s="40" t="str">
        <f t="shared" si="46"/>
        <v/>
      </c>
      <c r="I421" s="40" t="str">
        <f t="shared" si="47"/>
        <v/>
      </c>
      <c r="J421" s="41" t="str">
        <f>IF(B421="","",SUM(G$16:G421))</f>
        <v/>
      </c>
      <c r="K421" s="41" t="str">
        <f>IF(B421="","",SUM(H$16:H421))</f>
        <v/>
      </c>
      <c r="L421" s="11"/>
    </row>
    <row r="422" spans="2:12" x14ac:dyDescent="0.4">
      <c r="B422" s="35" t="str">
        <f t="shared" si="41"/>
        <v/>
      </c>
      <c r="C422" s="36" t="str">
        <f t="shared" si="42"/>
        <v/>
      </c>
      <c r="D422" s="37" t="str">
        <f t="shared" si="43"/>
        <v/>
      </c>
      <c r="E422" s="38" t="str">
        <f t="shared" si="44"/>
        <v/>
      </c>
      <c r="F422" s="39"/>
      <c r="G422" s="40" t="str">
        <f t="shared" si="45"/>
        <v/>
      </c>
      <c r="H422" s="40" t="str">
        <f t="shared" si="46"/>
        <v/>
      </c>
      <c r="I422" s="40" t="str">
        <f t="shared" si="47"/>
        <v/>
      </c>
      <c r="J422" s="41" t="str">
        <f>IF(B422="","",SUM(G$16:G422))</f>
        <v/>
      </c>
      <c r="K422" s="41" t="str">
        <f>IF(B422="","",SUM(H$16:H422))</f>
        <v/>
      </c>
      <c r="L422" s="11"/>
    </row>
    <row r="423" spans="2:12" x14ac:dyDescent="0.4">
      <c r="B423" s="35" t="str">
        <f t="shared" si="41"/>
        <v/>
      </c>
      <c r="C423" s="36" t="str">
        <f t="shared" si="42"/>
        <v/>
      </c>
      <c r="D423" s="37" t="str">
        <f t="shared" si="43"/>
        <v/>
      </c>
      <c r="E423" s="38" t="str">
        <f t="shared" si="44"/>
        <v/>
      </c>
      <c r="F423" s="39"/>
      <c r="G423" s="40" t="str">
        <f t="shared" si="45"/>
        <v/>
      </c>
      <c r="H423" s="40" t="str">
        <f t="shared" si="46"/>
        <v/>
      </c>
      <c r="I423" s="40" t="str">
        <f t="shared" si="47"/>
        <v/>
      </c>
      <c r="J423" s="41" t="str">
        <f>IF(B423="","",SUM(G$16:G423))</f>
        <v/>
      </c>
      <c r="K423" s="41" t="str">
        <f>IF(B423="","",SUM(H$16:H423))</f>
        <v/>
      </c>
      <c r="L423" s="11"/>
    </row>
    <row r="424" spans="2:12" x14ac:dyDescent="0.4">
      <c r="B424" s="35" t="str">
        <f t="shared" si="41"/>
        <v/>
      </c>
      <c r="C424" s="36" t="str">
        <f t="shared" si="42"/>
        <v/>
      </c>
      <c r="D424" s="37" t="str">
        <f t="shared" si="43"/>
        <v/>
      </c>
      <c r="E424" s="38" t="str">
        <f t="shared" si="44"/>
        <v/>
      </c>
      <c r="F424" s="39"/>
      <c r="G424" s="40" t="str">
        <f t="shared" si="45"/>
        <v/>
      </c>
      <c r="H424" s="40" t="str">
        <f t="shared" si="46"/>
        <v/>
      </c>
      <c r="I424" s="40" t="str">
        <f t="shared" si="47"/>
        <v/>
      </c>
      <c r="J424" s="41" t="str">
        <f>IF(B424="","",SUM(G$16:G424))</f>
        <v/>
      </c>
      <c r="K424" s="41" t="str">
        <f>IF(B424="","",SUM(H$16:H424))</f>
        <v/>
      </c>
      <c r="L424" s="11"/>
    </row>
    <row r="425" spans="2:12" x14ac:dyDescent="0.4">
      <c r="B425" s="35" t="str">
        <f t="shared" si="41"/>
        <v/>
      </c>
      <c r="C425" s="36" t="str">
        <f t="shared" si="42"/>
        <v/>
      </c>
      <c r="D425" s="37" t="str">
        <f t="shared" si="43"/>
        <v/>
      </c>
      <c r="E425" s="38" t="str">
        <f t="shared" si="44"/>
        <v/>
      </c>
      <c r="F425" s="39"/>
      <c r="G425" s="40" t="str">
        <f t="shared" si="45"/>
        <v/>
      </c>
      <c r="H425" s="40" t="str">
        <f t="shared" si="46"/>
        <v/>
      </c>
      <c r="I425" s="40" t="str">
        <f t="shared" si="47"/>
        <v/>
      </c>
      <c r="J425" s="41" t="str">
        <f>IF(B425="","",SUM(G$16:G425))</f>
        <v/>
      </c>
      <c r="K425" s="41" t="str">
        <f>IF(B425="","",SUM(H$16:H425))</f>
        <v/>
      </c>
      <c r="L425" s="11"/>
    </row>
    <row r="426" spans="2:12" x14ac:dyDescent="0.4">
      <c r="B426" s="35" t="str">
        <f t="shared" si="41"/>
        <v/>
      </c>
      <c r="C426" s="36" t="str">
        <f t="shared" si="42"/>
        <v/>
      </c>
      <c r="D426" s="37" t="str">
        <f t="shared" si="43"/>
        <v/>
      </c>
      <c r="E426" s="38" t="str">
        <f t="shared" si="44"/>
        <v/>
      </c>
      <c r="F426" s="39"/>
      <c r="G426" s="40" t="str">
        <f t="shared" si="45"/>
        <v/>
      </c>
      <c r="H426" s="40" t="str">
        <f t="shared" si="46"/>
        <v/>
      </c>
      <c r="I426" s="40" t="str">
        <f t="shared" si="47"/>
        <v/>
      </c>
      <c r="J426" s="41" t="str">
        <f>IF(B426="","",SUM(G$16:G426))</f>
        <v/>
      </c>
      <c r="K426" s="41" t="str">
        <f>IF(B426="","",SUM(H$16:H426))</f>
        <v/>
      </c>
      <c r="L426" s="11"/>
    </row>
    <row r="427" spans="2:12" x14ac:dyDescent="0.4">
      <c r="B427" s="35" t="str">
        <f t="shared" si="41"/>
        <v/>
      </c>
      <c r="C427" s="36" t="str">
        <f t="shared" si="42"/>
        <v/>
      </c>
      <c r="D427" s="37" t="str">
        <f t="shared" si="43"/>
        <v/>
      </c>
      <c r="E427" s="38" t="str">
        <f t="shared" si="44"/>
        <v/>
      </c>
      <c r="F427" s="39"/>
      <c r="G427" s="40" t="str">
        <f t="shared" si="45"/>
        <v/>
      </c>
      <c r="H427" s="40" t="str">
        <f t="shared" si="46"/>
        <v/>
      </c>
      <c r="I427" s="40" t="str">
        <f t="shared" si="47"/>
        <v/>
      </c>
      <c r="J427" s="41" t="str">
        <f>IF(B427="","",SUM(G$16:G427))</f>
        <v/>
      </c>
      <c r="K427" s="41" t="str">
        <f>IF(B427="","",SUM(H$16:H427))</f>
        <v/>
      </c>
      <c r="L427" s="11"/>
    </row>
    <row r="428" spans="2:12" x14ac:dyDescent="0.4">
      <c r="B428" s="35" t="str">
        <f t="shared" si="41"/>
        <v/>
      </c>
      <c r="C428" s="36" t="str">
        <f t="shared" si="42"/>
        <v/>
      </c>
      <c r="D428" s="37" t="str">
        <f t="shared" si="43"/>
        <v/>
      </c>
      <c r="E428" s="38" t="str">
        <f t="shared" si="44"/>
        <v/>
      </c>
      <c r="F428" s="39"/>
      <c r="G428" s="40" t="str">
        <f t="shared" si="45"/>
        <v/>
      </c>
      <c r="H428" s="40" t="str">
        <f t="shared" si="46"/>
        <v/>
      </c>
      <c r="I428" s="40" t="str">
        <f t="shared" si="47"/>
        <v/>
      </c>
      <c r="J428" s="41" t="str">
        <f>IF(B428="","",SUM(G$16:G428))</f>
        <v/>
      </c>
      <c r="K428" s="41" t="str">
        <f>IF(B428="","",SUM(H$16:H428))</f>
        <v/>
      </c>
      <c r="L428" s="11"/>
    </row>
    <row r="429" spans="2:12" x14ac:dyDescent="0.4">
      <c r="B429" s="35" t="str">
        <f t="shared" si="41"/>
        <v/>
      </c>
      <c r="C429" s="36" t="str">
        <f t="shared" si="42"/>
        <v/>
      </c>
      <c r="D429" s="37" t="str">
        <f t="shared" si="43"/>
        <v/>
      </c>
      <c r="E429" s="38" t="str">
        <f t="shared" si="44"/>
        <v/>
      </c>
      <c r="F429" s="39"/>
      <c r="G429" s="40" t="str">
        <f t="shared" si="45"/>
        <v/>
      </c>
      <c r="H429" s="40" t="str">
        <f t="shared" si="46"/>
        <v/>
      </c>
      <c r="I429" s="40" t="str">
        <f t="shared" si="47"/>
        <v/>
      </c>
      <c r="J429" s="41" t="str">
        <f>IF(B429="","",SUM(G$16:G429))</f>
        <v/>
      </c>
      <c r="K429" s="41" t="str">
        <f>IF(B429="","",SUM(H$16:H429))</f>
        <v/>
      </c>
      <c r="L429" s="11"/>
    </row>
    <row r="430" spans="2:12" x14ac:dyDescent="0.4">
      <c r="B430" s="35" t="str">
        <f t="shared" si="41"/>
        <v/>
      </c>
      <c r="C430" s="36" t="str">
        <f t="shared" si="42"/>
        <v/>
      </c>
      <c r="D430" s="37" t="str">
        <f t="shared" si="43"/>
        <v/>
      </c>
      <c r="E430" s="38" t="str">
        <f t="shared" si="44"/>
        <v/>
      </c>
      <c r="F430" s="39"/>
      <c r="G430" s="40" t="str">
        <f t="shared" si="45"/>
        <v/>
      </c>
      <c r="H430" s="40" t="str">
        <f t="shared" si="46"/>
        <v/>
      </c>
      <c r="I430" s="40" t="str">
        <f t="shared" si="47"/>
        <v/>
      </c>
      <c r="J430" s="41" t="str">
        <f>IF(B430="","",SUM(G$16:G430))</f>
        <v/>
      </c>
      <c r="K430" s="41" t="str">
        <f>IF(B430="","",SUM(H$16:H430))</f>
        <v/>
      </c>
      <c r="L430" s="11"/>
    </row>
    <row r="431" spans="2:12" x14ac:dyDescent="0.4">
      <c r="B431" s="35" t="str">
        <f t="shared" si="41"/>
        <v/>
      </c>
      <c r="C431" s="36" t="str">
        <f t="shared" si="42"/>
        <v/>
      </c>
      <c r="D431" s="37" t="str">
        <f t="shared" si="43"/>
        <v/>
      </c>
      <c r="E431" s="38" t="str">
        <f t="shared" si="44"/>
        <v/>
      </c>
      <c r="F431" s="39"/>
      <c r="G431" s="40" t="str">
        <f t="shared" si="45"/>
        <v/>
      </c>
      <c r="H431" s="40" t="str">
        <f t="shared" si="46"/>
        <v/>
      </c>
      <c r="I431" s="40" t="str">
        <f t="shared" si="47"/>
        <v/>
      </c>
      <c r="J431" s="41" t="str">
        <f>IF(B431="","",SUM(G$16:G431))</f>
        <v/>
      </c>
      <c r="K431" s="41" t="str">
        <f>IF(B431="","",SUM(H$16:H431))</f>
        <v/>
      </c>
      <c r="L431" s="11"/>
    </row>
    <row r="432" spans="2:12" x14ac:dyDescent="0.4">
      <c r="B432" s="35" t="str">
        <f t="shared" si="41"/>
        <v/>
      </c>
      <c r="C432" s="36" t="str">
        <f t="shared" si="42"/>
        <v/>
      </c>
      <c r="D432" s="37" t="str">
        <f t="shared" si="43"/>
        <v/>
      </c>
      <c r="E432" s="38" t="str">
        <f t="shared" si="44"/>
        <v/>
      </c>
      <c r="F432" s="39"/>
      <c r="G432" s="40" t="str">
        <f t="shared" si="45"/>
        <v/>
      </c>
      <c r="H432" s="40" t="str">
        <f t="shared" si="46"/>
        <v/>
      </c>
      <c r="I432" s="40" t="str">
        <f t="shared" si="47"/>
        <v/>
      </c>
      <c r="J432" s="41" t="str">
        <f>IF(B432="","",SUM(G$16:G432))</f>
        <v/>
      </c>
      <c r="K432" s="41" t="str">
        <f>IF(B432="","",SUM(H$16:H432))</f>
        <v/>
      </c>
      <c r="L432" s="11"/>
    </row>
    <row r="433" spans="2:12" x14ac:dyDescent="0.4">
      <c r="B433" s="35" t="str">
        <f t="shared" si="41"/>
        <v/>
      </c>
      <c r="C433" s="36" t="str">
        <f t="shared" si="42"/>
        <v/>
      </c>
      <c r="D433" s="37" t="str">
        <f t="shared" si="43"/>
        <v/>
      </c>
      <c r="E433" s="38" t="str">
        <f t="shared" si="44"/>
        <v/>
      </c>
      <c r="F433" s="39"/>
      <c r="G433" s="40" t="str">
        <f t="shared" si="45"/>
        <v/>
      </c>
      <c r="H433" s="40" t="str">
        <f t="shared" si="46"/>
        <v/>
      </c>
      <c r="I433" s="40" t="str">
        <f t="shared" si="47"/>
        <v/>
      </c>
      <c r="J433" s="41" t="str">
        <f>IF(B433="","",SUM(G$16:G433))</f>
        <v/>
      </c>
      <c r="K433" s="41" t="str">
        <f>IF(B433="","",SUM(H$16:H433))</f>
        <v/>
      </c>
      <c r="L433" s="11"/>
    </row>
    <row r="434" spans="2:12" x14ac:dyDescent="0.4">
      <c r="B434" s="35" t="str">
        <f t="shared" si="41"/>
        <v/>
      </c>
      <c r="C434" s="36" t="str">
        <f t="shared" si="42"/>
        <v/>
      </c>
      <c r="D434" s="37" t="str">
        <f t="shared" si="43"/>
        <v/>
      </c>
      <c r="E434" s="38" t="str">
        <f t="shared" si="44"/>
        <v/>
      </c>
      <c r="F434" s="39"/>
      <c r="G434" s="40" t="str">
        <f t="shared" si="45"/>
        <v/>
      </c>
      <c r="H434" s="40" t="str">
        <f t="shared" si="46"/>
        <v/>
      </c>
      <c r="I434" s="40" t="str">
        <f t="shared" si="47"/>
        <v/>
      </c>
      <c r="J434" s="41" t="str">
        <f>IF(B434="","",SUM(G$16:G434))</f>
        <v/>
      </c>
      <c r="K434" s="41" t="str">
        <f>IF(B434="","",SUM(H$16:H434))</f>
        <v/>
      </c>
      <c r="L434" s="11"/>
    </row>
    <row r="435" spans="2:12" x14ac:dyDescent="0.4">
      <c r="B435" s="35" t="str">
        <f t="shared" si="41"/>
        <v/>
      </c>
      <c r="C435" s="36" t="str">
        <f t="shared" si="42"/>
        <v/>
      </c>
      <c r="D435" s="37" t="str">
        <f t="shared" si="43"/>
        <v/>
      </c>
      <c r="E435" s="38" t="str">
        <f t="shared" si="44"/>
        <v/>
      </c>
      <c r="F435" s="39"/>
      <c r="G435" s="40" t="str">
        <f t="shared" si="45"/>
        <v/>
      </c>
      <c r="H435" s="40" t="str">
        <f t="shared" si="46"/>
        <v/>
      </c>
      <c r="I435" s="40" t="str">
        <f t="shared" si="47"/>
        <v/>
      </c>
      <c r="J435" s="41" t="str">
        <f>IF(B435="","",SUM(G$16:G435))</f>
        <v/>
      </c>
      <c r="K435" s="41" t="str">
        <f>IF(B435="","",SUM(H$16:H435))</f>
        <v/>
      </c>
      <c r="L435" s="11"/>
    </row>
    <row r="436" spans="2:12" x14ac:dyDescent="0.4">
      <c r="B436" s="35" t="str">
        <f t="shared" si="41"/>
        <v/>
      </c>
      <c r="C436" s="36" t="str">
        <f t="shared" si="42"/>
        <v/>
      </c>
      <c r="D436" s="37" t="str">
        <f t="shared" si="43"/>
        <v/>
      </c>
      <c r="E436" s="38" t="str">
        <f t="shared" si="44"/>
        <v/>
      </c>
      <c r="F436" s="39"/>
      <c r="G436" s="40" t="str">
        <f t="shared" si="45"/>
        <v/>
      </c>
      <c r="H436" s="40" t="str">
        <f t="shared" si="46"/>
        <v/>
      </c>
      <c r="I436" s="40" t="str">
        <f t="shared" si="47"/>
        <v/>
      </c>
      <c r="J436" s="41" t="str">
        <f>IF(B436="","",SUM(G$16:G436))</f>
        <v/>
      </c>
      <c r="K436" s="41" t="str">
        <f>IF(B436="","",SUM(H$16:H436))</f>
        <v/>
      </c>
      <c r="L436" s="11"/>
    </row>
    <row r="437" spans="2:12" x14ac:dyDescent="0.4">
      <c r="B437" s="35" t="str">
        <f t="shared" si="41"/>
        <v/>
      </c>
      <c r="C437" s="36" t="str">
        <f t="shared" si="42"/>
        <v/>
      </c>
      <c r="D437" s="37" t="str">
        <f t="shared" si="43"/>
        <v/>
      </c>
      <c r="E437" s="38" t="str">
        <f t="shared" si="44"/>
        <v/>
      </c>
      <c r="F437" s="39"/>
      <c r="G437" s="40" t="str">
        <f t="shared" si="45"/>
        <v/>
      </c>
      <c r="H437" s="40" t="str">
        <f t="shared" si="46"/>
        <v/>
      </c>
      <c r="I437" s="40" t="str">
        <f t="shared" si="47"/>
        <v/>
      </c>
      <c r="J437" s="41" t="str">
        <f>IF(B437="","",SUM(G$16:G437))</f>
        <v/>
      </c>
      <c r="K437" s="41" t="str">
        <f>IF(B437="","",SUM(H$16:H437))</f>
        <v/>
      </c>
      <c r="L437" s="11"/>
    </row>
    <row r="438" spans="2:12" x14ac:dyDescent="0.4">
      <c r="B438" s="35" t="str">
        <f t="shared" si="41"/>
        <v/>
      </c>
      <c r="C438" s="36" t="str">
        <f t="shared" si="42"/>
        <v/>
      </c>
      <c r="D438" s="37" t="str">
        <f t="shared" si="43"/>
        <v/>
      </c>
      <c r="E438" s="38" t="str">
        <f t="shared" si="44"/>
        <v/>
      </c>
      <c r="F438" s="39"/>
      <c r="G438" s="40" t="str">
        <f t="shared" si="45"/>
        <v/>
      </c>
      <c r="H438" s="40" t="str">
        <f t="shared" si="46"/>
        <v/>
      </c>
      <c r="I438" s="40" t="str">
        <f t="shared" si="47"/>
        <v/>
      </c>
      <c r="J438" s="41" t="str">
        <f>IF(B438="","",SUM(G$16:G438))</f>
        <v/>
      </c>
      <c r="K438" s="41" t="str">
        <f>IF(B438="","",SUM(H$16:H438))</f>
        <v/>
      </c>
      <c r="L438" s="11"/>
    </row>
    <row r="439" spans="2:12" x14ac:dyDescent="0.4">
      <c r="B439" s="35" t="str">
        <f t="shared" si="41"/>
        <v/>
      </c>
      <c r="C439" s="36" t="str">
        <f t="shared" si="42"/>
        <v/>
      </c>
      <c r="D439" s="37" t="str">
        <f t="shared" si="43"/>
        <v/>
      </c>
      <c r="E439" s="38" t="str">
        <f t="shared" si="44"/>
        <v/>
      </c>
      <c r="F439" s="39"/>
      <c r="G439" s="40" t="str">
        <f t="shared" si="45"/>
        <v/>
      </c>
      <c r="H439" s="40" t="str">
        <f t="shared" si="46"/>
        <v/>
      </c>
      <c r="I439" s="40" t="str">
        <f t="shared" si="47"/>
        <v/>
      </c>
      <c r="J439" s="41" t="str">
        <f>IF(B439="","",SUM(G$16:G439))</f>
        <v/>
      </c>
      <c r="K439" s="41" t="str">
        <f>IF(B439="","",SUM(H$16:H439))</f>
        <v/>
      </c>
      <c r="L439" s="11"/>
    </row>
    <row r="440" spans="2:12" x14ac:dyDescent="0.4">
      <c r="B440" s="35" t="str">
        <f t="shared" si="41"/>
        <v/>
      </c>
      <c r="C440" s="36" t="str">
        <f t="shared" si="42"/>
        <v/>
      </c>
      <c r="D440" s="37" t="str">
        <f t="shared" si="43"/>
        <v/>
      </c>
      <c r="E440" s="38" t="str">
        <f t="shared" si="44"/>
        <v/>
      </c>
      <c r="F440" s="39"/>
      <c r="G440" s="40" t="str">
        <f t="shared" si="45"/>
        <v/>
      </c>
      <c r="H440" s="40" t="str">
        <f t="shared" si="46"/>
        <v/>
      </c>
      <c r="I440" s="40" t="str">
        <f t="shared" si="47"/>
        <v/>
      </c>
      <c r="J440" s="41" t="str">
        <f>IF(B440="","",SUM(G$16:G440))</f>
        <v/>
      </c>
      <c r="K440" s="41" t="str">
        <f>IF(B440="","",SUM(H$16:H440))</f>
        <v/>
      </c>
      <c r="L440" s="11"/>
    </row>
    <row r="441" spans="2:12" x14ac:dyDescent="0.4">
      <c r="B441" s="35" t="str">
        <f t="shared" si="41"/>
        <v/>
      </c>
      <c r="C441" s="36" t="str">
        <f t="shared" si="42"/>
        <v/>
      </c>
      <c r="D441" s="37" t="str">
        <f t="shared" si="43"/>
        <v/>
      </c>
      <c r="E441" s="38" t="str">
        <f t="shared" si="44"/>
        <v/>
      </c>
      <c r="F441" s="39"/>
      <c r="G441" s="40" t="str">
        <f t="shared" si="45"/>
        <v/>
      </c>
      <c r="H441" s="40" t="str">
        <f t="shared" si="46"/>
        <v/>
      </c>
      <c r="I441" s="40" t="str">
        <f t="shared" si="47"/>
        <v/>
      </c>
      <c r="J441" s="41" t="str">
        <f>IF(B441="","",SUM(G$16:G441))</f>
        <v/>
      </c>
      <c r="K441" s="41" t="str">
        <f>IF(B441="","",SUM(H$16:H441))</f>
        <v/>
      </c>
      <c r="L441" s="11"/>
    </row>
    <row r="442" spans="2:12" x14ac:dyDescent="0.4">
      <c r="B442" s="35" t="str">
        <f t="shared" si="41"/>
        <v/>
      </c>
      <c r="C442" s="36" t="str">
        <f t="shared" si="42"/>
        <v/>
      </c>
      <c r="D442" s="37" t="str">
        <f t="shared" si="43"/>
        <v/>
      </c>
      <c r="E442" s="38" t="str">
        <f t="shared" si="44"/>
        <v/>
      </c>
      <c r="F442" s="39"/>
      <c r="G442" s="40" t="str">
        <f t="shared" si="45"/>
        <v/>
      </c>
      <c r="H442" s="40" t="str">
        <f t="shared" si="46"/>
        <v/>
      </c>
      <c r="I442" s="40" t="str">
        <f t="shared" si="47"/>
        <v/>
      </c>
      <c r="J442" s="41" t="str">
        <f>IF(B442="","",SUM(G$16:G442))</f>
        <v/>
      </c>
      <c r="K442" s="41" t="str">
        <f>IF(B442="","",SUM(H$16:H442))</f>
        <v/>
      </c>
      <c r="L442" s="11"/>
    </row>
    <row r="443" spans="2:12" x14ac:dyDescent="0.4">
      <c r="B443" s="35" t="str">
        <f t="shared" si="41"/>
        <v/>
      </c>
      <c r="C443" s="36" t="str">
        <f t="shared" si="42"/>
        <v/>
      </c>
      <c r="D443" s="37" t="str">
        <f t="shared" si="43"/>
        <v/>
      </c>
      <c r="E443" s="38" t="str">
        <f t="shared" si="44"/>
        <v/>
      </c>
      <c r="F443" s="39"/>
      <c r="G443" s="40" t="str">
        <f t="shared" si="45"/>
        <v/>
      </c>
      <c r="H443" s="40" t="str">
        <f t="shared" si="46"/>
        <v/>
      </c>
      <c r="I443" s="40" t="str">
        <f t="shared" si="47"/>
        <v/>
      </c>
      <c r="J443" s="41" t="str">
        <f>IF(B443="","",SUM(G$16:G443))</f>
        <v/>
      </c>
      <c r="K443" s="41" t="str">
        <f>IF(B443="","",SUM(H$16:H443))</f>
        <v/>
      </c>
      <c r="L443" s="11"/>
    </row>
    <row r="444" spans="2:12" x14ac:dyDescent="0.4">
      <c r="B444" s="35" t="str">
        <f t="shared" si="41"/>
        <v/>
      </c>
      <c r="C444" s="36" t="str">
        <f t="shared" si="42"/>
        <v/>
      </c>
      <c r="D444" s="37" t="str">
        <f t="shared" si="43"/>
        <v/>
      </c>
      <c r="E444" s="38" t="str">
        <f t="shared" si="44"/>
        <v/>
      </c>
      <c r="F444" s="39"/>
      <c r="G444" s="40" t="str">
        <f t="shared" si="45"/>
        <v/>
      </c>
      <c r="H444" s="40" t="str">
        <f t="shared" si="46"/>
        <v/>
      </c>
      <c r="I444" s="40" t="str">
        <f t="shared" si="47"/>
        <v/>
      </c>
      <c r="J444" s="41" t="str">
        <f>IF(B444="","",SUM(G$16:G444))</f>
        <v/>
      </c>
      <c r="K444" s="41" t="str">
        <f>IF(B444="","",SUM(H$16:H444))</f>
        <v/>
      </c>
      <c r="L444" s="11"/>
    </row>
    <row r="445" spans="2:12" x14ac:dyDescent="0.4">
      <c r="B445" s="35" t="str">
        <f t="shared" si="41"/>
        <v/>
      </c>
      <c r="C445" s="36" t="str">
        <f t="shared" si="42"/>
        <v/>
      </c>
      <c r="D445" s="37" t="str">
        <f t="shared" si="43"/>
        <v/>
      </c>
      <c r="E445" s="38" t="str">
        <f t="shared" si="44"/>
        <v/>
      </c>
      <c r="F445" s="39"/>
      <c r="G445" s="40" t="str">
        <f t="shared" si="45"/>
        <v/>
      </c>
      <c r="H445" s="40" t="str">
        <f t="shared" si="46"/>
        <v/>
      </c>
      <c r="I445" s="40" t="str">
        <f t="shared" si="47"/>
        <v/>
      </c>
      <c r="J445" s="41" t="str">
        <f>IF(B445="","",SUM(G$16:G445))</f>
        <v/>
      </c>
      <c r="K445" s="41" t="str">
        <f>IF(B445="","",SUM(H$16:H445))</f>
        <v/>
      </c>
      <c r="L445" s="11"/>
    </row>
    <row r="446" spans="2:12" x14ac:dyDescent="0.4">
      <c r="B446" s="35" t="str">
        <f t="shared" si="41"/>
        <v/>
      </c>
      <c r="C446" s="36" t="str">
        <f t="shared" si="42"/>
        <v/>
      </c>
      <c r="D446" s="37" t="str">
        <f t="shared" si="43"/>
        <v/>
      </c>
      <c r="E446" s="38" t="str">
        <f t="shared" si="44"/>
        <v/>
      </c>
      <c r="F446" s="39"/>
      <c r="G446" s="40" t="str">
        <f t="shared" si="45"/>
        <v/>
      </c>
      <c r="H446" s="40" t="str">
        <f t="shared" si="46"/>
        <v/>
      </c>
      <c r="I446" s="40" t="str">
        <f t="shared" si="47"/>
        <v/>
      </c>
      <c r="J446" s="41" t="str">
        <f>IF(B446="","",SUM(G$16:G446))</f>
        <v/>
      </c>
      <c r="K446" s="41" t="str">
        <f>IF(B446="","",SUM(H$16:H446))</f>
        <v/>
      </c>
      <c r="L446" s="11"/>
    </row>
    <row r="447" spans="2:12" x14ac:dyDescent="0.4">
      <c r="B447" s="35" t="str">
        <f t="shared" si="41"/>
        <v/>
      </c>
      <c r="C447" s="36" t="str">
        <f t="shared" si="42"/>
        <v/>
      </c>
      <c r="D447" s="37" t="str">
        <f t="shared" si="43"/>
        <v/>
      </c>
      <c r="E447" s="38" t="str">
        <f t="shared" si="44"/>
        <v/>
      </c>
      <c r="F447" s="39"/>
      <c r="G447" s="40" t="str">
        <f t="shared" si="45"/>
        <v/>
      </c>
      <c r="H447" s="40" t="str">
        <f t="shared" si="46"/>
        <v/>
      </c>
      <c r="I447" s="40" t="str">
        <f t="shared" si="47"/>
        <v/>
      </c>
      <c r="J447" s="41" t="str">
        <f>IF(B447="","",SUM(G$16:G447))</f>
        <v/>
      </c>
      <c r="K447" s="41" t="str">
        <f>IF(B447="","",SUM(H$16:H447))</f>
        <v/>
      </c>
      <c r="L447" s="11"/>
    </row>
    <row r="448" spans="2:12" x14ac:dyDescent="0.4">
      <c r="B448" s="35" t="str">
        <f t="shared" si="41"/>
        <v/>
      </c>
      <c r="C448" s="36" t="str">
        <f t="shared" si="42"/>
        <v/>
      </c>
      <c r="D448" s="37" t="str">
        <f t="shared" si="43"/>
        <v/>
      </c>
      <c r="E448" s="38" t="str">
        <f t="shared" si="44"/>
        <v/>
      </c>
      <c r="F448" s="39"/>
      <c r="G448" s="40" t="str">
        <f t="shared" si="45"/>
        <v/>
      </c>
      <c r="H448" s="40" t="str">
        <f t="shared" si="46"/>
        <v/>
      </c>
      <c r="I448" s="40" t="str">
        <f t="shared" si="47"/>
        <v/>
      </c>
      <c r="J448" s="41" t="str">
        <f>IF(B448="","",SUM(G$16:G448))</f>
        <v/>
      </c>
      <c r="K448" s="41" t="str">
        <f>IF(B448="","",SUM(H$16:H448))</f>
        <v/>
      </c>
      <c r="L448" s="11"/>
    </row>
    <row r="449" spans="2:12" x14ac:dyDescent="0.4">
      <c r="B449" s="35" t="str">
        <f t="shared" si="41"/>
        <v/>
      </c>
      <c r="C449" s="36" t="str">
        <f t="shared" si="42"/>
        <v/>
      </c>
      <c r="D449" s="37" t="str">
        <f t="shared" si="43"/>
        <v/>
      </c>
      <c r="E449" s="38" t="str">
        <f t="shared" si="44"/>
        <v/>
      </c>
      <c r="F449" s="39"/>
      <c r="G449" s="40" t="str">
        <f t="shared" si="45"/>
        <v/>
      </c>
      <c r="H449" s="40" t="str">
        <f t="shared" si="46"/>
        <v/>
      </c>
      <c r="I449" s="40" t="str">
        <f t="shared" si="47"/>
        <v/>
      </c>
      <c r="J449" s="41" t="str">
        <f>IF(B449="","",SUM(G$16:G449))</f>
        <v/>
      </c>
      <c r="K449" s="41" t="str">
        <f>IF(B449="","",SUM(H$16:H449))</f>
        <v/>
      </c>
      <c r="L449" s="11"/>
    </row>
    <row r="450" spans="2:12" x14ac:dyDescent="0.4">
      <c r="B450" s="35" t="str">
        <f t="shared" si="41"/>
        <v/>
      </c>
      <c r="C450" s="36" t="str">
        <f t="shared" si="42"/>
        <v/>
      </c>
      <c r="D450" s="37" t="str">
        <f t="shared" si="43"/>
        <v/>
      </c>
      <c r="E450" s="38" t="str">
        <f t="shared" si="44"/>
        <v/>
      </c>
      <c r="F450" s="39"/>
      <c r="G450" s="40" t="str">
        <f t="shared" si="45"/>
        <v/>
      </c>
      <c r="H450" s="40" t="str">
        <f t="shared" si="46"/>
        <v/>
      </c>
      <c r="I450" s="40" t="str">
        <f t="shared" si="47"/>
        <v/>
      </c>
      <c r="J450" s="41" t="str">
        <f>IF(B450="","",SUM(G$16:G450))</f>
        <v/>
      </c>
      <c r="K450" s="41" t="str">
        <f>IF(B450="","",SUM(H$16:H450))</f>
        <v/>
      </c>
      <c r="L450" s="11"/>
    </row>
    <row r="451" spans="2:12" x14ac:dyDescent="0.4">
      <c r="B451" s="35" t="str">
        <f t="shared" ref="B451:B466" si="48">IF(B450&gt;=nper,"",B450+1)</f>
        <v/>
      </c>
      <c r="C451" s="36" t="str">
        <f t="shared" ref="C451:C495" si="49">IF(B451="","",DATE(YEAR(fpdate),MONTH(fpdate)+(B451-1),DAY(fpdate)))</f>
        <v/>
      </c>
      <c r="D451" s="37" t="str">
        <f t="shared" si="43"/>
        <v/>
      </c>
      <c r="E451" s="38" t="str">
        <f t="shared" si="44"/>
        <v/>
      </c>
      <c r="F451" s="39"/>
      <c r="G451" s="40" t="str">
        <f t="shared" si="45"/>
        <v/>
      </c>
      <c r="H451" s="40" t="str">
        <f t="shared" si="46"/>
        <v/>
      </c>
      <c r="I451" s="40" t="str">
        <f t="shared" si="47"/>
        <v/>
      </c>
      <c r="J451" s="41" t="str">
        <f>IF(B451="","",SUM(G$16:G451))</f>
        <v/>
      </c>
      <c r="K451" s="41" t="str">
        <f>IF(B451="","",SUM(H$16:H451))</f>
        <v/>
      </c>
      <c r="L451" s="11"/>
    </row>
    <row r="452" spans="2:12" x14ac:dyDescent="0.4">
      <c r="B452" s="35" t="str">
        <f t="shared" si="48"/>
        <v/>
      </c>
      <c r="C452" s="36" t="str">
        <f t="shared" si="49"/>
        <v/>
      </c>
      <c r="D452" s="37" t="str">
        <f t="shared" si="43"/>
        <v/>
      </c>
      <c r="E452" s="38" t="str">
        <f t="shared" si="44"/>
        <v/>
      </c>
      <c r="F452" s="39"/>
      <c r="G452" s="40" t="str">
        <f t="shared" si="45"/>
        <v/>
      </c>
      <c r="H452" s="40" t="str">
        <f t="shared" si="46"/>
        <v/>
      </c>
      <c r="I452" s="40" t="str">
        <f t="shared" si="47"/>
        <v/>
      </c>
      <c r="J452" s="41" t="str">
        <f>IF(B452="","",SUM(G$16:G452))</f>
        <v/>
      </c>
      <c r="K452" s="41" t="str">
        <f>IF(B452="","",SUM(H$16:H452))</f>
        <v/>
      </c>
      <c r="L452" s="11"/>
    </row>
    <row r="453" spans="2:12" x14ac:dyDescent="0.4">
      <c r="B453" s="35" t="str">
        <f t="shared" si="48"/>
        <v/>
      </c>
      <c r="C453" s="36" t="str">
        <f t="shared" si="49"/>
        <v/>
      </c>
      <c r="D453" s="37" t="str">
        <f t="shared" si="43"/>
        <v/>
      </c>
      <c r="E453" s="38" t="str">
        <f t="shared" si="44"/>
        <v/>
      </c>
      <c r="F453" s="39"/>
      <c r="G453" s="40" t="str">
        <f t="shared" si="45"/>
        <v/>
      </c>
      <c r="H453" s="40" t="str">
        <f t="shared" si="46"/>
        <v/>
      </c>
      <c r="I453" s="40" t="str">
        <f t="shared" si="47"/>
        <v/>
      </c>
      <c r="J453" s="41" t="str">
        <f>IF(B453="","",SUM(G$16:G453))</f>
        <v/>
      </c>
      <c r="K453" s="41" t="str">
        <f>IF(B453="","",SUM(H$16:H453))</f>
        <v/>
      </c>
      <c r="L453" s="11"/>
    </row>
    <row r="454" spans="2:12" x14ac:dyDescent="0.4">
      <c r="B454" s="35" t="str">
        <f t="shared" si="48"/>
        <v/>
      </c>
      <c r="C454" s="36" t="str">
        <f t="shared" si="49"/>
        <v/>
      </c>
      <c r="D454" s="37" t="str">
        <f t="shared" si="43"/>
        <v/>
      </c>
      <c r="E454" s="38" t="str">
        <f t="shared" si="44"/>
        <v/>
      </c>
      <c r="F454" s="39"/>
      <c r="G454" s="40" t="str">
        <f t="shared" si="45"/>
        <v/>
      </c>
      <c r="H454" s="40" t="str">
        <f t="shared" si="46"/>
        <v/>
      </c>
      <c r="I454" s="40" t="str">
        <f t="shared" si="47"/>
        <v/>
      </c>
      <c r="J454" s="41" t="str">
        <f>IF(B454="","",SUM(G$16:G454))</f>
        <v/>
      </c>
      <c r="K454" s="41" t="str">
        <f>IF(B454="","",SUM(H$16:H454))</f>
        <v/>
      </c>
      <c r="L454" s="11"/>
    </row>
    <row r="455" spans="2:12" x14ac:dyDescent="0.4">
      <c r="B455" s="35" t="str">
        <f t="shared" si="48"/>
        <v/>
      </c>
      <c r="C455" s="36" t="str">
        <f t="shared" si="49"/>
        <v/>
      </c>
      <c r="D455" s="37" t="str">
        <f t="shared" si="43"/>
        <v/>
      </c>
      <c r="E455" s="38" t="str">
        <f t="shared" si="44"/>
        <v/>
      </c>
      <c r="F455" s="39"/>
      <c r="G455" s="40" t="str">
        <f t="shared" si="45"/>
        <v/>
      </c>
      <c r="H455" s="40" t="str">
        <f t="shared" si="46"/>
        <v/>
      </c>
      <c r="I455" s="40" t="str">
        <f t="shared" si="47"/>
        <v/>
      </c>
      <c r="J455" s="41" t="str">
        <f>IF(B455="","",SUM(G$16:G455))</f>
        <v/>
      </c>
      <c r="K455" s="41" t="str">
        <f>IF(B455="","",SUM(H$16:H455))</f>
        <v/>
      </c>
      <c r="L455" s="11"/>
    </row>
    <row r="456" spans="2:12" x14ac:dyDescent="0.4">
      <c r="B456" s="35" t="str">
        <f t="shared" si="48"/>
        <v/>
      </c>
      <c r="C456" s="36" t="str">
        <f t="shared" si="49"/>
        <v/>
      </c>
      <c r="D456" s="37" t="str">
        <f t="shared" si="43"/>
        <v/>
      </c>
      <c r="E456" s="38" t="str">
        <f t="shared" si="44"/>
        <v/>
      </c>
      <c r="F456" s="39"/>
      <c r="G456" s="40" t="str">
        <f t="shared" si="45"/>
        <v/>
      </c>
      <c r="H456" s="40" t="str">
        <f t="shared" si="46"/>
        <v/>
      </c>
      <c r="I456" s="40" t="str">
        <f t="shared" si="47"/>
        <v/>
      </c>
      <c r="J456" s="41" t="str">
        <f>IF(B456="","",SUM(G$16:G456))</f>
        <v/>
      </c>
      <c r="K456" s="41" t="str">
        <f>IF(B456="","",SUM(H$16:H456))</f>
        <v/>
      </c>
      <c r="L456" s="11"/>
    </row>
    <row r="457" spans="2:12" x14ac:dyDescent="0.4">
      <c r="B457" s="35" t="str">
        <f t="shared" si="48"/>
        <v/>
      </c>
      <c r="C457" s="36" t="str">
        <f t="shared" si="49"/>
        <v/>
      </c>
      <c r="D457" s="37" t="str">
        <f t="shared" si="43"/>
        <v/>
      </c>
      <c r="E457" s="38" t="str">
        <f t="shared" si="44"/>
        <v/>
      </c>
      <c r="F457" s="39"/>
      <c r="G457" s="40" t="str">
        <f t="shared" si="45"/>
        <v/>
      </c>
      <c r="H457" s="40" t="str">
        <f t="shared" si="46"/>
        <v/>
      </c>
      <c r="I457" s="40" t="str">
        <f t="shared" si="47"/>
        <v/>
      </c>
      <c r="J457" s="41" t="str">
        <f>IF(B457="","",SUM(G$16:G457))</f>
        <v/>
      </c>
      <c r="K457" s="41" t="str">
        <f>IF(B457="","",SUM(H$16:H457))</f>
        <v/>
      </c>
      <c r="L457" s="11"/>
    </row>
    <row r="458" spans="2:12" x14ac:dyDescent="0.4">
      <c r="B458" s="35" t="str">
        <f t="shared" si="48"/>
        <v/>
      </c>
      <c r="C458" s="36" t="str">
        <f t="shared" si="49"/>
        <v/>
      </c>
      <c r="D458" s="37" t="str">
        <f t="shared" si="43"/>
        <v/>
      </c>
      <c r="E458" s="38" t="str">
        <f t="shared" si="44"/>
        <v/>
      </c>
      <c r="F458" s="39"/>
      <c r="G458" s="40" t="str">
        <f t="shared" si="45"/>
        <v/>
      </c>
      <c r="H458" s="40" t="str">
        <f t="shared" si="46"/>
        <v/>
      </c>
      <c r="I458" s="40" t="str">
        <f t="shared" si="47"/>
        <v/>
      </c>
      <c r="J458" s="41" t="str">
        <f>IF(B458="","",SUM(G$16:G458))</f>
        <v/>
      </c>
      <c r="K458" s="41" t="str">
        <f>IF(B458="","",SUM(H$16:H458))</f>
        <v/>
      </c>
      <c r="L458" s="11"/>
    </row>
    <row r="459" spans="2:12" x14ac:dyDescent="0.4">
      <c r="B459" s="35" t="str">
        <f t="shared" si="48"/>
        <v/>
      </c>
      <c r="C459" s="36" t="str">
        <f t="shared" si="49"/>
        <v/>
      </c>
      <c r="D459" s="37" t="str">
        <f t="shared" si="43"/>
        <v/>
      </c>
      <c r="E459" s="38" t="str">
        <f t="shared" si="44"/>
        <v/>
      </c>
      <c r="F459" s="39"/>
      <c r="G459" s="40" t="str">
        <f t="shared" si="45"/>
        <v/>
      </c>
      <c r="H459" s="40" t="str">
        <f t="shared" si="46"/>
        <v/>
      </c>
      <c r="I459" s="40" t="str">
        <f t="shared" si="47"/>
        <v/>
      </c>
      <c r="J459" s="41" t="str">
        <f>IF(B459="","",SUM(G$16:G459))</f>
        <v/>
      </c>
      <c r="K459" s="41" t="str">
        <f>IF(B459="","",SUM(H$16:H459))</f>
        <v/>
      </c>
      <c r="L459" s="11"/>
    </row>
    <row r="460" spans="2:12" x14ac:dyDescent="0.4">
      <c r="B460" s="35" t="str">
        <f t="shared" si="48"/>
        <v/>
      </c>
      <c r="C460" s="36" t="str">
        <f t="shared" si="49"/>
        <v/>
      </c>
      <c r="D460" s="37" t="str">
        <f t="shared" si="43"/>
        <v/>
      </c>
      <c r="E460" s="38" t="str">
        <f t="shared" si="44"/>
        <v/>
      </c>
      <c r="F460" s="39"/>
      <c r="G460" s="40" t="str">
        <f t="shared" si="45"/>
        <v/>
      </c>
      <c r="H460" s="40" t="str">
        <f t="shared" si="46"/>
        <v/>
      </c>
      <c r="I460" s="40" t="str">
        <f t="shared" si="47"/>
        <v/>
      </c>
      <c r="J460" s="41" t="str">
        <f>IF(B460="","",SUM(G$16:G460))</f>
        <v/>
      </c>
      <c r="K460" s="41" t="str">
        <f>IF(B460="","",SUM(H$16:H460))</f>
        <v/>
      </c>
      <c r="L460" s="11"/>
    </row>
    <row r="461" spans="2:12" x14ac:dyDescent="0.4">
      <c r="B461" s="35" t="str">
        <f t="shared" si="48"/>
        <v/>
      </c>
      <c r="C461" s="36" t="str">
        <f t="shared" si="49"/>
        <v/>
      </c>
      <c r="D461" s="37" t="str">
        <f t="shared" si="43"/>
        <v/>
      </c>
      <c r="E461" s="38" t="str">
        <f t="shared" si="44"/>
        <v/>
      </c>
      <c r="F461" s="39"/>
      <c r="G461" s="40" t="str">
        <f t="shared" si="45"/>
        <v/>
      </c>
      <c r="H461" s="40" t="str">
        <f t="shared" si="46"/>
        <v/>
      </c>
      <c r="I461" s="40" t="str">
        <f t="shared" si="47"/>
        <v/>
      </c>
      <c r="J461" s="41" t="str">
        <f>IF(B461="","",SUM(G$16:G461))</f>
        <v/>
      </c>
      <c r="K461" s="41" t="str">
        <f>IF(B461="","",SUM(H$16:H461))</f>
        <v/>
      </c>
      <c r="L461" s="11"/>
    </row>
    <row r="462" spans="2:12" x14ac:dyDescent="0.4">
      <c r="B462" s="35" t="str">
        <f t="shared" si="48"/>
        <v/>
      </c>
      <c r="C462" s="36" t="str">
        <f t="shared" si="49"/>
        <v/>
      </c>
      <c r="D462" s="37" t="str">
        <f t="shared" si="43"/>
        <v/>
      </c>
      <c r="E462" s="38" t="str">
        <f t="shared" si="44"/>
        <v/>
      </c>
      <c r="F462" s="39"/>
      <c r="G462" s="40" t="str">
        <f t="shared" si="45"/>
        <v/>
      </c>
      <c r="H462" s="40" t="str">
        <f t="shared" si="46"/>
        <v/>
      </c>
      <c r="I462" s="40" t="str">
        <f t="shared" si="47"/>
        <v/>
      </c>
      <c r="J462" s="41" t="str">
        <f>IF(B462="","",SUM(G$16:G462))</f>
        <v/>
      </c>
      <c r="K462" s="41" t="str">
        <f>IF(B462="","",SUM(H$16:H462))</f>
        <v/>
      </c>
      <c r="L462" s="11"/>
    </row>
    <row r="463" spans="2:12" x14ac:dyDescent="0.4">
      <c r="B463" s="35" t="str">
        <f t="shared" si="48"/>
        <v/>
      </c>
      <c r="C463" s="36" t="str">
        <f t="shared" si="49"/>
        <v/>
      </c>
      <c r="D463" s="37" t="str">
        <f t="shared" si="43"/>
        <v/>
      </c>
      <c r="E463" s="38" t="str">
        <f t="shared" si="44"/>
        <v/>
      </c>
      <c r="F463" s="39"/>
      <c r="G463" s="40" t="str">
        <f t="shared" si="45"/>
        <v/>
      </c>
      <c r="H463" s="40" t="str">
        <f t="shared" si="46"/>
        <v/>
      </c>
      <c r="I463" s="40" t="str">
        <f t="shared" si="47"/>
        <v/>
      </c>
      <c r="J463" s="41" t="str">
        <f>IF(B463="","",SUM(G$16:G463))</f>
        <v/>
      </c>
      <c r="K463" s="41" t="str">
        <f>IF(B463="","",SUM(H$16:H463))</f>
        <v/>
      </c>
      <c r="L463" s="11"/>
    </row>
    <row r="464" spans="2:12" x14ac:dyDescent="0.4">
      <c r="B464" s="35" t="str">
        <f t="shared" si="48"/>
        <v/>
      </c>
      <c r="C464" s="36" t="str">
        <f t="shared" si="49"/>
        <v/>
      </c>
      <c r="D464" s="37" t="str">
        <f t="shared" ref="D464:D495" si="50">IF(ISNUMBER(C464),INDEX($H$4:$H$11,MATCH(C464,$I$4:$I$11,1)),"")</f>
        <v/>
      </c>
      <c r="E464" s="38" t="str">
        <f t="shared" ref="E464:E495" si="51">IF(B464="","",MIN(ROUND(IF(B464=1,$E$10,IF(D464=D463,E463,-PMT(D464/12,nper-B464+1,I463))),2),I463+ROUND(D464/12*I463,2)))</f>
        <v/>
      </c>
      <c r="F464" s="39"/>
      <c r="G464" s="40" t="str">
        <f t="shared" ref="G464:G495" si="52">IF(B464="","",ROUND(D464/12*I463,2))</f>
        <v/>
      </c>
      <c r="H464" s="40" t="str">
        <f t="shared" ref="H464:H495" si="53">IF(B464="","",E464-G464+F464)</f>
        <v/>
      </c>
      <c r="I464" s="40" t="str">
        <f t="shared" ref="I464:I495" si="54">IF(B464="","",I463-H464)</f>
        <v/>
      </c>
      <c r="J464" s="41" t="str">
        <f>IF(B464="","",SUM(G$16:G464))</f>
        <v/>
      </c>
      <c r="K464" s="41" t="str">
        <f>IF(B464="","",SUM(H$16:H464))</f>
        <v/>
      </c>
      <c r="L464" s="11"/>
    </row>
    <row r="465" spans="2:12" x14ac:dyDescent="0.4">
      <c r="B465" s="35" t="str">
        <f t="shared" si="48"/>
        <v/>
      </c>
      <c r="C465" s="36" t="str">
        <f t="shared" si="49"/>
        <v/>
      </c>
      <c r="D465" s="37" t="str">
        <f t="shared" si="50"/>
        <v/>
      </c>
      <c r="E465" s="38" t="str">
        <f t="shared" si="51"/>
        <v/>
      </c>
      <c r="F465" s="39"/>
      <c r="G465" s="40" t="str">
        <f t="shared" si="52"/>
        <v/>
      </c>
      <c r="H465" s="40" t="str">
        <f t="shared" si="53"/>
        <v/>
      </c>
      <c r="I465" s="40" t="str">
        <f t="shared" si="54"/>
        <v/>
      </c>
      <c r="J465" s="41" t="str">
        <f>IF(B465="","",SUM(G$16:G465))</f>
        <v/>
      </c>
      <c r="K465" s="41" t="str">
        <f>IF(B465="","",SUM(H$16:H465))</f>
        <v/>
      </c>
      <c r="L465" s="11"/>
    </row>
    <row r="466" spans="2:12" x14ac:dyDescent="0.4">
      <c r="B466" s="35" t="str">
        <f t="shared" si="48"/>
        <v/>
      </c>
      <c r="C466" s="36" t="str">
        <f t="shared" si="49"/>
        <v/>
      </c>
      <c r="D466" s="37" t="str">
        <f t="shared" si="50"/>
        <v/>
      </c>
      <c r="E466" s="38" t="str">
        <f t="shared" si="51"/>
        <v/>
      </c>
      <c r="F466" s="39"/>
      <c r="G466" s="40" t="str">
        <f t="shared" si="52"/>
        <v/>
      </c>
      <c r="H466" s="40" t="str">
        <f t="shared" si="53"/>
        <v/>
      </c>
      <c r="I466" s="40" t="str">
        <f t="shared" si="54"/>
        <v/>
      </c>
      <c r="J466" s="41" t="str">
        <f>IF(B466="","",SUM(G$16:G466))</f>
        <v/>
      </c>
      <c r="K466" s="41" t="str">
        <f>IF(B466="","",SUM(H$16:H466))</f>
        <v/>
      </c>
      <c r="L466" s="11"/>
    </row>
    <row r="467" spans="2:12" x14ac:dyDescent="0.4">
      <c r="B467" s="35" t="str">
        <f t="shared" ref="B467:B491" si="55">IF(B466&gt;=nper,"",B466+1)</f>
        <v/>
      </c>
      <c r="C467" s="36" t="str">
        <f t="shared" si="49"/>
        <v/>
      </c>
      <c r="D467" s="37" t="str">
        <f t="shared" si="50"/>
        <v/>
      </c>
      <c r="E467" s="38" t="str">
        <f t="shared" si="51"/>
        <v/>
      </c>
      <c r="F467" s="39"/>
      <c r="G467" s="40" t="str">
        <f t="shared" si="52"/>
        <v/>
      </c>
      <c r="H467" s="40" t="str">
        <f t="shared" si="53"/>
        <v/>
      </c>
      <c r="I467" s="40" t="str">
        <f t="shared" si="54"/>
        <v/>
      </c>
      <c r="J467" s="41" t="str">
        <f>IF(B467="","",SUM(G$16:G467))</f>
        <v/>
      </c>
      <c r="K467" s="41" t="str">
        <f>IF(B467="","",SUM(H$16:H467))</f>
        <v/>
      </c>
      <c r="L467" s="11"/>
    </row>
    <row r="468" spans="2:12" x14ac:dyDescent="0.4">
      <c r="B468" s="35" t="str">
        <f t="shared" si="55"/>
        <v/>
      </c>
      <c r="C468" s="36" t="str">
        <f t="shared" si="49"/>
        <v/>
      </c>
      <c r="D468" s="37" t="str">
        <f t="shared" si="50"/>
        <v/>
      </c>
      <c r="E468" s="38" t="str">
        <f t="shared" si="51"/>
        <v/>
      </c>
      <c r="F468" s="39"/>
      <c r="G468" s="40" t="str">
        <f t="shared" si="52"/>
        <v/>
      </c>
      <c r="H468" s="40" t="str">
        <f t="shared" si="53"/>
        <v/>
      </c>
      <c r="I468" s="40" t="str">
        <f t="shared" si="54"/>
        <v/>
      </c>
      <c r="J468" s="41" t="str">
        <f>IF(B468="","",SUM(G$16:G468))</f>
        <v/>
      </c>
      <c r="K468" s="41" t="str">
        <f>IF(B468="","",SUM(H$16:H468))</f>
        <v/>
      </c>
      <c r="L468" s="11"/>
    </row>
    <row r="469" spans="2:12" x14ac:dyDescent="0.4">
      <c r="B469" s="35" t="str">
        <f t="shared" si="55"/>
        <v/>
      </c>
      <c r="C469" s="36" t="str">
        <f t="shared" si="49"/>
        <v/>
      </c>
      <c r="D469" s="37" t="str">
        <f t="shared" si="50"/>
        <v/>
      </c>
      <c r="E469" s="38" t="str">
        <f t="shared" si="51"/>
        <v/>
      </c>
      <c r="F469" s="39"/>
      <c r="G469" s="40" t="str">
        <f t="shared" si="52"/>
        <v/>
      </c>
      <c r="H469" s="40" t="str">
        <f t="shared" si="53"/>
        <v/>
      </c>
      <c r="I469" s="40" t="str">
        <f t="shared" si="54"/>
        <v/>
      </c>
      <c r="J469" s="41" t="str">
        <f>IF(B469="","",SUM(G$16:G469))</f>
        <v/>
      </c>
      <c r="K469" s="41" t="str">
        <f>IF(B469="","",SUM(H$16:H469))</f>
        <v/>
      </c>
      <c r="L469" s="11"/>
    </row>
    <row r="470" spans="2:12" x14ac:dyDescent="0.4">
      <c r="B470" s="35" t="str">
        <f t="shared" si="55"/>
        <v/>
      </c>
      <c r="C470" s="36" t="str">
        <f t="shared" si="49"/>
        <v/>
      </c>
      <c r="D470" s="37" t="str">
        <f t="shared" si="50"/>
        <v/>
      </c>
      <c r="E470" s="38" t="str">
        <f t="shared" si="51"/>
        <v/>
      </c>
      <c r="F470" s="39"/>
      <c r="G470" s="40" t="str">
        <f t="shared" si="52"/>
        <v/>
      </c>
      <c r="H470" s="40" t="str">
        <f t="shared" si="53"/>
        <v/>
      </c>
      <c r="I470" s="40" t="str">
        <f t="shared" si="54"/>
        <v/>
      </c>
      <c r="J470" s="41" t="str">
        <f>IF(B470="","",SUM(G$16:G470))</f>
        <v/>
      </c>
      <c r="K470" s="41" t="str">
        <f>IF(B470="","",SUM(H$16:H470))</f>
        <v/>
      </c>
      <c r="L470" s="11"/>
    </row>
    <row r="471" spans="2:12" x14ac:dyDescent="0.4">
      <c r="B471" s="35" t="str">
        <f t="shared" si="55"/>
        <v/>
      </c>
      <c r="C471" s="36" t="str">
        <f t="shared" si="49"/>
        <v/>
      </c>
      <c r="D471" s="37" t="str">
        <f t="shared" si="50"/>
        <v/>
      </c>
      <c r="E471" s="38" t="str">
        <f t="shared" si="51"/>
        <v/>
      </c>
      <c r="F471" s="39"/>
      <c r="G471" s="40" t="str">
        <f t="shared" si="52"/>
        <v/>
      </c>
      <c r="H471" s="40" t="str">
        <f t="shared" si="53"/>
        <v/>
      </c>
      <c r="I471" s="40" t="str">
        <f t="shared" si="54"/>
        <v/>
      </c>
      <c r="J471" s="41" t="str">
        <f>IF(B471="","",SUM(G$16:G471))</f>
        <v/>
      </c>
      <c r="K471" s="41" t="str">
        <f>IF(B471="","",SUM(H$16:H471))</f>
        <v/>
      </c>
      <c r="L471" s="11"/>
    </row>
    <row r="472" spans="2:12" x14ac:dyDescent="0.4">
      <c r="B472" s="35" t="str">
        <f t="shared" si="55"/>
        <v/>
      </c>
      <c r="C472" s="36" t="str">
        <f t="shared" si="49"/>
        <v/>
      </c>
      <c r="D472" s="37" t="str">
        <f t="shared" si="50"/>
        <v/>
      </c>
      <c r="E472" s="38" t="str">
        <f t="shared" si="51"/>
        <v/>
      </c>
      <c r="F472" s="39"/>
      <c r="G472" s="40" t="str">
        <f t="shared" si="52"/>
        <v/>
      </c>
      <c r="H472" s="40" t="str">
        <f t="shared" si="53"/>
        <v/>
      </c>
      <c r="I472" s="40" t="str">
        <f t="shared" si="54"/>
        <v/>
      </c>
      <c r="J472" s="41" t="str">
        <f>IF(B472="","",SUM(G$16:G472))</f>
        <v/>
      </c>
      <c r="K472" s="41" t="str">
        <f>IF(B472="","",SUM(H$16:H472))</f>
        <v/>
      </c>
      <c r="L472" s="11"/>
    </row>
    <row r="473" spans="2:12" x14ac:dyDescent="0.4">
      <c r="B473" s="35" t="str">
        <f t="shared" si="55"/>
        <v/>
      </c>
      <c r="C473" s="36" t="str">
        <f t="shared" si="49"/>
        <v/>
      </c>
      <c r="D473" s="37" t="str">
        <f t="shared" si="50"/>
        <v/>
      </c>
      <c r="E473" s="38" t="str">
        <f t="shared" si="51"/>
        <v/>
      </c>
      <c r="F473" s="39"/>
      <c r="G473" s="40" t="str">
        <f t="shared" si="52"/>
        <v/>
      </c>
      <c r="H473" s="40" t="str">
        <f t="shared" si="53"/>
        <v/>
      </c>
      <c r="I473" s="40" t="str">
        <f t="shared" si="54"/>
        <v/>
      </c>
      <c r="J473" s="41" t="str">
        <f>IF(B473="","",SUM(G$16:G473))</f>
        <v/>
      </c>
      <c r="K473" s="41" t="str">
        <f>IF(B473="","",SUM(H$16:H473))</f>
        <v/>
      </c>
      <c r="L473" s="11"/>
    </row>
    <row r="474" spans="2:12" x14ac:dyDescent="0.4">
      <c r="B474" s="35" t="str">
        <f t="shared" si="55"/>
        <v/>
      </c>
      <c r="C474" s="36" t="str">
        <f t="shared" si="49"/>
        <v/>
      </c>
      <c r="D474" s="37" t="str">
        <f t="shared" si="50"/>
        <v/>
      </c>
      <c r="E474" s="38" t="str">
        <f t="shared" si="51"/>
        <v/>
      </c>
      <c r="F474" s="39"/>
      <c r="G474" s="40" t="str">
        <f t="shared" si="52"/>
        <v/>
      </c>
      <c r="H474" s="40" t="str">
        <f t="shared" si="53"/>
        <v/>
      </c>
      <c r="I474" s="40" t="str">
        <f t="shared" si="54"/>
        <v/>
      </c>
      <c r="J474" s="41" t="str">
        <f>IF(B474="","",SUM(G$16:G474))</f>
        <v/>
      </c>
      <c r="K474" s="41" t="str">
        <f>IF(B474="","",SUM(H$16:H474))</f>
        <v/>
      </c>
      <c r="L474" s="11"/>
    </row>
    <row r="475" spans="2:12" x14ac:dyDescent="0.4">
      <c r="B475" s="35" t="str">
        <f t="shared" si="55"/>
        <v/>
      </c>
      <c r="C475" s="36" t="str">
        <f t="shared" si="49"/>
        <v/>
      </c>
      <c r="D475" s="37" t="str">
        <f t="shared" si="50"/>
        <v/>
      </c>
      <c r="E475" s="38" t="str">
        <f t="shared" si="51"/>
        <v/>
      </c>
      <c r="F475" s="39"/>
      <c r="G475" s="40" t="str">
        <f t="shared" si="52"/>
        <v/>
      </c>
      <c r="H475" s="40" t="str">
        <f t="shared" si="53"/>
        <v/>
      </c>
      <c r="I475" s="40" t="str">
        <f t="shared" si="54"/>
        <v/>
      </c>
      <c r="J475" s="41" t="str">
        <f>IF(B475="","",SUM(G$16:G475))</f>
        <v/>
      </c>
      <c r="K475" s="41" t="str">
        <f>IF(B475="","",SUM(H$16:H475))</f>
        <v/>
      </c>
      <c r="L475" s="11"/>
    </row>
    <row r="476" spans="2:12" x14ac:dyDescent="0.4">
      <c r="B476" s="35" t="str">
        <f t="shared" si="55"/>
        <v/>
      </c>
      <c r="C476" s="36" t="str">
        <f t="shared" si="49"/>
        <v/>
      </c>
      <c r="D476" s="37" t="str">
        <f t="shared" si="50"/>
        <v/>
      </c>
      <c r="E476" s="38" t="str">
        <f t="shared" si="51"/>
        <v/>
      </c>
      <c r="F476" s="39"/>
      <c r="G476" s="40" t="str">
        <f t="shared" si="52"/>
        <v/>
      </c>
      <c r="H476" s="40" t="str">
        <f t="shared" si="53"/>
        <v/>
      </c>
      <c r="I476" s="40" t="str">
        <f t="shared" si="54"/>
        <v/>
      </c>
      <c r="J476" s="41" t="str">
        <f>IF(B476="","",SUM(G$16:G476))</f>
        <v/>
      </c>
      <c r="K476" s="41" t="str">
        <f>IF(B476="","",SUM(H$16:H476))</f>
        <v/>
      </c>
      <c r="L476" s="11"/>
    </row>
    <row r="477" spans="2:12" x14ac:dyDescent="0.4">
      <c r="B477" s="35" t="str">
        <f t="shared" si="55"/>
        <v/>
      </c>
      <c r="C477" s="36" t="str">
        <f t="shared" si="49"/>
        <v/>
      </c>
      <c r="D477" s="37" t="str">
        <f t="shared" si="50"/>
        <v/>
      </c>
      <c r="E477" s="38" t="str">
        <f t="shared" si="51"/>
        <v/>
      </c>
      <c r="F477" s="39"/>
      <c r="G477" s="40" t="str">
        <f t="shared" si="52"/>
        <v/>
      </c>
      <c r="H477" s="40" t="str">
        <f t="shared" si="53"/>
        <v/>
      </c>
      <c r="I477" s="40" t="str">
        <f t="shared" si="54"/>
        <v/>
      </c>
      <c r="J477" s="41" t="str">
        <f>IF(B477="","",SUM(G$16:G477))</f>
        <v/>
      </c>
      <c r="K477" s="41" t="str">
        <f>IF(B477="","",SUM(H$16:H477))</f>
        <v/>
      </c>
      <c r="L477" s="11"/>
    </row>
    <row r="478" spans="2:12" x14ac:dyDescent="0.4">
      <c r="B478" s="35" t="str">
        <f t="shared" si="55"/>
        <v/>
      </c>
      <c r="C478" s="36" t="str">
        <f t="shared" si="49"/>
        <v/>
      </c>
      <c r="D478" s="37" t="str">
        <f t="shared" si="50"/>
        <v/>
      </c>
      <c r="E478" s="38" t="str">
        <f t="shared" si="51"/>
        <v/>
      </c>
      <c r="F478" s="39"/>
      <c r="G478" s="40" t="str">
        <f t="shared" si="52"/>
        <v/>
      </c>
      <c r="H478" s="40" t="str">
        <f t="shared" si="53"/>
        <v/>
      </c>
      <c r="I478" s="40" t="str">
        <f t="shared" si="54"/>
        <v/>
      </c>
      <c r="J478" s="41" t="str">
        <f>IF(B478="","",SUM(G$16:G478))</f>
        <v/>
      </c>
      <c r="K478" s="41" t="str">
        <f>IF(B478="","",SUM(H$16:H478))</f>
        <v/>
      </c>
      <c r="L478" s="11"/>
    </row>
    <row r="479" spans="2:12" x14ac:dyDescent="0.4">
      <c r="B479" s="35" t="str">
        <f t="shared" si="55"/>
        <v/>
      </c>
      <c r="C479" s="36" t="str">
        <f t="shared" si="49"/>
        <v/>
      </c>
      <c r="D479" s="37" t="str">
        <f t="shared" si="50"/>
        <v/>
      </c>
      <c r="E479" s="38" t="str">
        <f t="shared" si="51"/>
        <v/>
      </c>
      <c r="F479" s="39"/>
      <c r="G479" s="40" t="str">
        <f t="shared" si="52"/>
        <v/>
      </c>
      <c r="H479" s="40" t="str">
        <f t="shared" si="53"/>
        <v/>
      </c>
      <c r="I479" s="40" t="str">
        <f t="shared" si="54"/>
        <v/>
      </c>
      <c r="J479" s="41" t="str">
        <f>IF(B479="","",SUM(G$16:G479))</f>
        <v/>
      </c>
      <c r="K479" s="41" t="str">
        <f>IF(B479="","",SUM(H$16:H479))</f>
        <v/>
      </c>
      <c r="L479" s="11"/>
    </row>
    <row r="480" spans="2:12" x14ac:dyDescent="0.4">
      <c r="B480" s="35" t="str">
        <f t="shared" si="55"/>
        <v/>
      </c>
      <c r="C480" s="36" t="str">
        <f t="shared" si="49"/>
        <v/>
      </c>
      <c r="D480" s="37" t="str">
        <f t="shared" si="50"/>
        <v/>
      </c>
      <c r="E480" s="38" t="str">
        <f t="shared" si="51"/>
        <v/>
      </c>
      <c r="F480" s="39"/>
      <c r="G480" s="40" t="str">
        <f t="shared" si="52"/>
        <v/>
      </c>
      <c r="H480" s="40" t="str">
        <f t="shared" si="53"/>
        <v/>
      </c>
      <c r="I480" s="40" t="str">
        <f t="shared" si="54"/>
        <v/>
      </c>
      <c r="J480" s="41" t="str">
        <f>IF(B480="","",SUM(G$16:G480))</f>
        <v/>
      </c>
      <c r="K480" s="41" t="str">
        <f>IF(B480="","",SUM(H$16:H480))</f>
        <v/>
      </c>
      <c r="L480" s="11"/>
    </row>
    <row r="481" spans="2:12" x14ac:dyDescent="0.4">
      <c r="B481" s="35" t="str">
        <f t="shared" si="55"/>
        <v/>
      </c>
      <c r="C481" s="36" t="str">
        <f t="shared" si="49"/>
        <v/>
      </c>
      <c r="D481" s="37" t="str">
        <f t="shared" si="50"/>
        <v/>
      </c>
      <c r="E481" s="38" t="str">
        <f t="shared" si="51"/>
        <v/>
      </c>
      <c r="F481" s="39"/>
      <c r="G481" s="40" t="str">
        <f t="shared" si="52"/>
        <v/>
      </c>
      <c r="H481" s="40" t="str">
        <f t="shared" si="53"/>
        <v/>
      </c>
      <c r="I481" s="40" t="str">
        <f t="shared" si="54"/>
        <v/>
      </c>
      <c r="J481" s="41" t="str">
        <f>IF(B481="","",SUM(G$16:G481))</f>
        <v/>
      </c>
      <c r="K481" s="41" t="str">
        <f>IF(B481="","",SUM(H$16:H481))</f>
        <v/>
      </c>
      <c r="L481" s="11"/>
    </row>
    <row r="482" spans="2:12" x14ac:dyDescent="0.4">
      <c r="B482" s="35" t="str">
        <f t="shared" si="55"/>
        <v/>
      </c>
      <c r="C482" s="36" t="str">
        <f t="shared" si="49"/>
        <v/>
      </c>
      <c r="D482" s="37" t="str">
        <f t="shared" si="50"/>
        <v/>
      </c>
      <c r="E482" s="38" t="str">
        <f t="shared" si="51"/>
        <v/>
      </c>
      <c r="F482" s="39"/>
      <c r="G482" s="40" t="str">
        <f t="shared" si="52"/>
        <v/>
      </c>
      <c r="H482" s="40" t="str">
        <f t="shared" si="53"/>
        <v/>
      </c>
      <c r="I482" s="40" t="str">
        <f t="shared" si="54"/>
        <v/>
      </c>
      <c r="J482" s="41" t="str">
        <f>IF(B482="","",SUM(G$16:G482))</f>
        <v/>
      </c>
      <c r="K482" s="41" t="str">
        <f>IF(B482="","",SUM(H$16:H482))</f>
        <v/>
      </c>
      <c r="L482" s="11"/>
    </row>
    <row r="483" spans="2:12" x14ac:dyDescent="0.4">
      <c r="B483" s="35" t="str">
        <f t="shared" si="55"/>
        <v/>
      </c>
      <c r="C483" s="36" t="str">
        <f t="shared" si="49"/>
        <v/>
      </c>
      <c r="D483" s="37" t="str">
        <f t="shared" si="50"/>
        <v/>
      </c>
      <c r="E483" s="38" t="str">
        <f t="shared" si="51"/>
        <v/>
      </c>
      <c r="F483" s="39"/>
      <c r="G483" s="40" t="str">
        <f t="shared" si="52"/>
        <v/>
      </c>
      <c r="H483" s="40" t="str">
        <f t="shared" si="53"/>
        <v/>
      </c>
      <c r="I483" s="40" t="str">
        <f t="shared" si="54"/>
        <v/>
      </c>
      <c r="J483" s="41" t="str">
        <f>IF(B483="","",SUM(G$16:G483))</f>
        <v/>
      </c>
      <c r="K483" s="41" t="str">
        <f>IF(B483="","",SUM(H$16:H483))</f>
        <v/>
      </c>
      <c r="L483" s="11"/>
    </row>
    <row r="484" spans="2:12" x14ac:dyDescent="0.4">
      <c r="B484" s="35" t="str">
        <f t="shared" si="55"/>
        <v/>
      </c>
      <c r="C484" s="36" t="str">
        <f t="shared" si="49"/>
        <v/>
      </c>
      <c r="D484" s="37" t="str">
        <f t="shared" si="50"/>
        <v/>
      </c>
      <c r="E484" s="38" t="str">
        <f t="shared" si="51"/>
        <v/>
      </c>
      <c r="F484" s="39"/>
      <c r="G484" s="40" t="str">
        <f t="shared" si="52"/>
        <v/>
      </c>
      <c r="H484" s="40" t="str">
        <f t="shared" si="53"/>
        <v/>
      </c>
      <c r="I484" s="40" t="str">
        <f t="shared" si="54"/>
        <v/>
      </c>
      <c r="J484" s="41" t="str">
        <f>IF(B484="","",SUM(G$16:G484))</f>
        <v/>
      </c>
      <c r="K484" s="41" t="str">
        <f>IF(B484="","",SUM(H$16:H484))</f>
        <v/>
      </c>
      <c r="L484" s="11"/>
    </row>
    <row r="485" spans="2:12" x14ac:dyDescent="0.4">
      <c r="B485" s="35" t="str">
        <f t="shared" si="55"/>
        <v/>
      </c>
      <c r="C485" s="36" t="str">
        <f t="shared" si="49"/>
        <v/>
      </c>
      <c r="D485" s="37" t="str">
        <f t="shared" si="50"/>
        <v/>
      </c>
      <c r="E485" s="38" t="str">
        <f t="shared" si="51"/>
        <v/>
      </c>
      <c r="F485" s="39"/>
      <c r="G485" s="40" t="str">
        <f t="shared" si="52"/>
        <v/>
      </c>
      <c r="H485" s="40" t="str">
        <f t="shared" si="53"/>
        <v/>
      </c>
      <c r="I485" s="40" t="str">
        <f t="shared" si="54"/>
        <v/>
      </c>
      <c r="J485" s="41" t="str">
        <f>IF(B485="","",SUM(G$16:G485))</f>
        <v/>
      </c>
      <c r="K485" s="41" t="str">
        <f>IF(B485="","",SUM(H$16:H485))</f>
        <v/>
      </c>
      <c r="L485" s="11"/>
    </row>
    <row r="486" spans="2:12" x14ac:dyDescent="0.4">
      <c r="B486" s="35" t="str">
        <f t="shared" si="55"/>
        <v/>
      </c>
      <c r="C486" s="36" t="str">
        <f t="shared" si="49"/>
        <v/>
      </c>
      <c r="D486" s="37" t="str">
        <f t="shared" si="50"/>
        <v/>
      </c>
      <c r="E486" s="38" t="str">
        <f t="shared" si="51"/>
        <v/>
      </c>
      <c r="F486" s="39"/>
      <c r="G486" s="40" t="str">
        <f t="shared" si="52"/>
        <v/>
      </c>
      <c r="H486" s="40" t="str">
        <f t="shared" si="53"/>
        <v/>
      </c>
      <c r="I486" s="40" t="str">
        <f t="shared" si="54"/>
        <v/>
      </c>
      <c r="J486" s="41" t="str">
        <f>IF(B486="","",SUM(G$16:G486))</f>
        <v/>
      </c>
      <c r="K486" s="41" t="str">
        <f>IF(B486="","",SUM(H$16:H486))</f>
        <v/>
      </c>
      <c r="L486" s="11"/>
    </row>
    <row r="487" spans="2:12" x14ac:dyDescent="0.4">
      <c r="B487" s="35" t="str">
        <f t="shared" si="55"/>
        <v/>
      </c>
      <c r="C487" s="36" t="str">
        <f t="shared" si="49"/>
        <v/>
      </c>
      <c r="D487" s="37" t="str">
        <f t="shared" si="50"/>
        <v/>
      </c>
      <c r="E487" s="38" t="str">
        <f t="shared" si="51"/>
        <v/>
      </c>
      <c r="F487" s="39"/>
      <c r="G487" s="40" t="str">
        <f t="shared" si="52"/>
        <v/>
      </c>
      <c r="H487" s="40" t="str">
        <f t="shared" si="53"/>
        <v/>
      </c>
      <c r="I487" s="40" t="str">
        <f t="shared" si="54"/>
        <v/>
      </c>
      <c r="J487" s="41" t="str">
        <f>IF(B487="","",SUM(G$16:G487))</f>
        <v/>
      </c>
      <c r="K487" s="41" t="str">
        <f>IF(B487="","",SUM(H$16:H487))</f>
        <v/>
      </c>
      <c r="L487" s="11"/>
    </row>
    <row r="488" spans="2:12" x14ac:dyDescent="0.4">
      <c r="B488" s="35" t="str">
        <f t="shared" si="55"/>
        <v/>
      </c>
      <c r="C488" s="36" t="str">
        <f t="shared" si="49"/>
        <v/>
      </c>
      <c r="D488" s="37" t="str">
        <f t="shared" si="50"/>
        <v/>
      </c>
      <c r="E488" s="38" t="str">
        <f t="shared" si="51"/>
        <v/>
      </c>
      <c r="F488" s="39"/>
      <c r="G488" s="40" t="str">
        <f t="shared" si="52"/>
        <v/>
      </c>
      <c r="H488" s="40" t="str">
        <f t="shared" si="53"/>
        <v/>
      </c>
      <c r="I488" s="40" t="str">
        <f t="shared" si="54"/>
        <v/>
      </c>
      <c r="J488" s="41" t="str">
        <f>IF(B488="","",SUM(G$16:G488))</f>
        <v/>
      </c>
      <c r="K488" s="41" t="str">
        <f>IF(B488="","",SUM(H$16:H488))</f>
        <v/>
      </c>
      <c r="L488" s="11"/>
    </row>
    <row r="489" spans="2:12" x14ac:dyDescent="0.4">
      <c r="B489" s="35" t="str">
        <f t="shared" si="55"/>
        <v/>
      </c>
      <c r="C489" s="36" t="str">
        <f t="shared" si="49"/>
        <v/>
      </c>
      <c r="D489" s="37" t="str">
        <f t="shared" si="50"/>
        <v/>
      </c>
      <c r="E489" s="38" t="str">
        <f t="shared" si="51"/>
        <v/>
      </c>
      <c r="F489" s="39"/>
      <c r="G489" s="40" t="str">
        <f t="shared" si="52"/>
        <v/>
      </c>
      <c r="H489" s="40" t="str">
        <f t="shared" si="53"/>
        <v/>
      </c>
      <c r="I489" s="40" t="str">
        <f t="shared" si="54"/>
        <v/>
      </c>
      <c r="J489" s="41" t="str">
        <f>IF(B489="","",SUM(G$16:G489))</f>
        <v/>
      </c>
      <c r="K489" s="41" t="str">
        <f>IF(B489="","",SUM(H$16:H489))</f>
        <v/>
      </c>
      <c r="L489" s="11"/>
    </row>
    <row r="490" spans="2:12" x14ac:dyDescent="0.4">
      <c r="B490" s="35" t="str">
        <f t="shared" si="55"/>
        <v/>
      </c>
      <c r="C490" s="36" t="str">
        <f t="shared" si="49"/>
        <v/>
      </c>
      <c r="D490" s="37" t="str">
        <f t="shared" si="50"/>
        <v/>
      </c>
      <c r="E490" s="38" t="str">
        <f t="shared" si="51"/>
        <v/>
      </c>
      <c r="F490" s="39"/>
      <c r="G490" s="40" t="str">
        <f t="shared" si="52"/>
        <v/>
      </c>
      <c r="H490" s="40" t="str">
        <f t="shared" si="53"/>
        <v/>
      </c>
      <c r="I490" s="40" t="str">
        <f t="shared" si="54"/>
        <v/>
      </c>
      <c r="J490" s="41" t="str">
        <f>IF(B490="","",SUM(G$16:G490))</f>
        <v/>
      </c>
      <c r="K490" s="41" t="str">
        <f>IF(B490="","",SUM(H$16:H490))</f>
        <v/>
      </c>
      <c r="L490" s="11"/>
    </row>
    <row r="491" spans="2:12" x14ac:dyDescent="0.4">
      <c r="B491" s="35" t="str">
        <f t="shared" si="55"/>
        <v/>
      </c>
      <c r="C491" s="36" t="str">
        <f t="shared" si="49"/>
        <v/>
      </c>
      <c r="D491" s="37" t="str">
        <f t="shared" si="50"/>
        <v/>
      </c>
      <c r="E491" s="38" t="str">
        <f t="shared" si="51"/>
        <v/>
      </c>
      <c r="F491" s="39"/>
      <c r="G491" s="40" t="str">
        <f t="shared" si="52"/>
        <v/>
      </c>
      <c r="H491" s="40" t="str">
        <f t="shared" si="53"/>
        <v/>
      </c>
      <c r="I491" s="40" t="str">
        <f t="shared" si="54"/>
        <v/>
      </c>
      <c r="J491" s="41" t="str">
        <f>IF(B491="","",SUM(G$16:G491))</f>
        <v/>
      </c>
      <c r="K491" s="41" t="str">
        <f>IF(B491="","",SUM(H$16:H491))</f>
        <v/>
      </c>
      <c r="L491" s="11"/>
    </row>
    <row r="492" spans="2:12" x14ac:dyDescent="0.4">
      <c r="B492" s="35" t="str">
        <f>IF(B491&gt;=nper,"",B491+1)</f>
        <v/>
      </c>
      <c r="C492" s="36" t="str">
        <f t="shared" si="49"/>
        <v/>
      </c>
      <c r="D492" s="37" t="str">
        <f t="shared" si="50"/>
        <v/>
      </c>
      <c r="E492" s="38" t="str">
        <f t="shared" si="51"/>
        <v/>
      </c>
      <c r="F492" s="39"/>
      <c r="G492" s="40" t="str">
        <f t="shared" si="52"/>
        <v/>
      </c>
      <c r="H492" s="40" t="str">
        <f t="shared" si="53"/>
        <v/>
      </c>
      <c r="I492" s="40" t="str">
        <f t="shared" si="54"/>
        <v/>
      </c>
      <c r="J492" s="41" t="str">
        <f>IF(B492="","",SUM(G$16:G492))</f>
        <v/>
      </c>
      <c r="K492" s="41" t="str">
        <f>IF(B492="","",SUM(H$16:H492))</f>
        <v/>
      </c>
      <c r="L492" s="11"/>
    </row>
    <row r="493" spans="2:12" x14ac:dyDescent="0.4">
      <c r="B493" s="35" t="str">
        <f>IF(B492&gt;=nper,"",B492+1)</f>
        <v/>
      </c>
      <c r="C493" s="36" t="str">
        <f t="shared" si="49"/>
        <v/>
      </c>
      <c r="D493" s="37" t="str">
        <f t="shared" si="50"/>
        <v/>
      </c>
      <c r="E493" s="38" t="str">
        <f t="shared" si="51"/>
        <v/>
      </c>
      <c r="F493" s="39"/>
      <c r="G493" s="40" t="str">
        <f t="shared" si="52"/>
        <v/>
      </c>
      <c r="H493" s="40" t="str">
        <f t="shared" si="53"/>
        <v/>
      </c>
      <c r="I493" s="40" t="str">
        <f t="shared" si="54"/>
        <v/>
      </c>
      <c r="J493" s="41" t="str">
        <f>IF(B493="","",SUM(G$16:G493))</f>
        <v/>
      </c>
      <c r="K493" s="41" t="str">
        <f>IF(B493="","",SUM(H$16:H493))</f>
        <v/>
      </c>
      <c r="L493" s="11"/>
    </row>
    <row r="494" spans="2:12" x14ac:dyDescent="0.4">
      <c r="B494" s="35" t="str">
        <f>IF(B493&gt;=nper,"",B493+1)</f>
        <v/>
      </c>
      <c r="C494" s="36" t="str">
        <f t="shared" si="49"/>
        <v/>
      </c>
      <c r="D494" s="37" t="str">
        <f t="shared" si="50"/>
        <v/>
      </c>
      <c r="E494" s="38" t="str">
        <f t="shared" si="51"/>
        <v/>
      </c>
      <c r="F494" s="39"/>
      <c r="G494" s="40" t="str">
        <f t="shared" si="52"/>
        <v/>
      </c>
      <c r="H494" s="40" t="str">
        <f t="shared" si="53"/>
        <v/>
      </c>
      <c r="I494" s="40" t="str">
        <f t="shared" si="54"/>
        <v/>
      </c>
      <c r="J494" s="41" t="str">
        <f>IF(B494="","",SUM(G$16:G494))</f>
        <v/>
      </c>
      <c r="K494" s="41" t="str">
        <f>IF(B494="","",SUM(H$16:H494))</f>
        <v/>
      </c>
      <c r="L494" s="11"/>
    </row>
    <row r="495" spans="2:12" x14ac:dyDescent="0.4">
      <c r="B495" s="35" t="str">
        <f>IF(B494&gt;=nper,"",B494+1)</f>
        <v/>
      </c>
      <c r="C495" s="36" t="str">
        <f t="shared" si="49"/>
        <v/>
      </c>
      <c r="D495" s="37" t="str">
        <f t="shared" si="50"/>
        <v/>
      </c>
      <c r="E495" s="38" t="str">
        <f t="shared" si="51"/>
        <v/>
      </c>
      <c r="F495" s="39"/>
      <c r="G495" s="40" t="str">
        <f t="shared" si="52"/>
        <v/>
      </c>
      <c r="H495" s="40" t="str">
        <f t="shared" si="53"/>
        <v/>
      </c>
      <c r="I495" s="40" t="str">
        <f t="shared" si="54"/>
        <v/>
      </c>
      <c r="J495" s="41" t="str">
        <f>IF(B495="","",SUM(G$16:G495))</f>
        <v/>
      </c>
      <c r="K495" s="41" t="str">
        <f>IF(B495="","",SUM(H$16:H495))</f>
        <v/>
      </c>
      <c r="L495" s="11"/>
    </row>
    <row r="496" spans="2:12" x14ac:dyDescent="0.4">
      <c r="B496" s="42"/>
      <c r="C496" s="42"/>
      <c r="D496" s="42"/>
      <c r="E496" s="42"/>
      <c r="F496" s="86" t="s">
        <v>181</v>
      </c>
      <c r="G496" s="42"/>
      <c r="H496" s="42"/>
      <c r="I496" s="42"/>
      <c r="J496" s="42"/>
      <c r="K496" s="42"/>
      <c r="L496" s="11"/>
    </row>
  </sheetData>
  <dataValidations disablePrompts="1" count="1">
    <dataValidation type="list" allowBlank="1" showInputMessage="1" showErrorMessage="1" sqref="I4" xr:uid="{B7A3E8FA-CE17-439F-A836-C9697CB3F562}">
      <formula1>"1,2,3,5,7,10"</formula1>
    </dataValidation>
  </dataValidations>
  <hyperlinks>
    <hyperlink ref="A1" r:id="rId1" xr:uid="{E71045E9-CBB4-4AD3-85BD-2F4E93D9EE7C}"/>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45E78-822F-4F66-8978-C41AA45FAB5C}">
  <dimension ref="A1:E123"/>
  <sheetViews>
    <sheetView workbookViewId="0">
      <pane ySplit="1" topLeftCell="A2" activePane="bottomLeft" state="frozen"/>
      <selection activeCell="A9" sqref="A9"/>
      <selection pane="bottomLeft" activeCell="A9" sqref="A9"/>
    </sheetView>
  </sheetViews>
  <sheetFormatPr defaultRowHeight="14.6" x14ac:dyDescent="0.4"/>
  <cols>
    <col min="1" max="1" width="15.53515625" customWidth="1"/>
    <col min="2" max="2" width="9.84375" bestFit="1" customWidth="1"/>
    <col min="3" max="3" width="14" style="1" bestFit="1" customWidth="1"/>
    <col min="4" max="4" width="15.84375" bestFit="1" customWidth="1"/>
    <col min="5" max="5" width="9.15234375" bestFit="1" customWidth="1"/>
  </cols>
  <sheetData>
    <row r="1" spans="1:5" ht="58.4" customHeight="1" x14ac:dyDescent="0.4">
      <c r="A1" s="88" t="s">
        <v>201</v>
      </c>
    </row>
    <row r="2" spans="1:5" ht="18.45" x14ac:dyDescent="0.5">
      <c r="B2" s="93" t="s">
        <v>130</v>
      </c>
      <c r="C2" s="93"/>
      <c r="D2" s="93"/>
      <c r="E2" s="93"/>
    </row>
    <row r="3" spans="1:5" ht="15.9" x14ac:dyDescent="0.45">
      <c r="B3" s="4" t="s">
        <v>124</v>
      </c>
      <c r="C3" s="51" t="s">
        <v>126</v>
      </c>
      <c r="D3" s="4" t="s">
        <v>127</v>
      </c>
      <c r="E3" s="6" t="s">
        <v>146</v>
      </c>
    </row>
    <row r="4" spans="1:5" x14ac:dyDescent="0.4">
      <c r="B4" t="s">
        <v>4</v>
      </c>
      <c r="C4" s="1">
        <f>IF(HOME!C9=0,3000,0)</f>
        <v>0</v>
      </c>
      <c r="D4">
        <f>C4</f>
        <v>0</v>
      </c>
      <c r="E4" s="5">
        <f>(Expenses!F4*12)/'Value of Investment'!C4</f>
        <v>4.8876496663640127E-2</v>
      </c>
    </row>
    <row r="5" spans="1:5" x14ac:dyDescent="0.4">
      <c r="B5" t="s">
        <v>5</v>
      </c>
      <c r="C5" s="1">
        <f>IF(HOME!C9=0,3000,IF(HOME!C9=1,3000,0))</f>
        <v>0</v>
      </c>
      <c r="D5" s="1">
        <f t="shared" ref="D5:D36" si="0">C5+D4</f>
        <v>0</v>
      </c>
      <c r="E5" s="5">
        <f>(Expenses!F5*12)/'Value of Investment'!C5</f>
        <v>4.8754610138294387E-2</v>
      </c>
    </row>
    <row r="6" spans="1:5" x14ac:dyDescent="0.4">
      <c r="B6" t="s">
        <v>6</v>
      </c>
      <c r="C6" s="1">
        <f>IF(HOME!C9=0,3000,IF(HOME!C9=1,3000,IF(HOME!C9=2,3000,0)))</f>
        <v>0</v>
      </c>
      <c r="D6" s="1">
        <f t="shared" si="0"/>
        <v>0</v>
      </c>
      <c r="E6" s="5">
        <f>(Expenses!F6*12)/'Value of Investment'!C6</f>
        <v>4.8633027569370962E-2</v>
      </c>
    </row>
    <row r="7" spans="1:5" x14ac:dyDescent="0.4">
      <c r="B7" t="s">
        <v>7</v>
      </c>
      <c r="C7" s="1">
        <f>IF(HOME!C9=0,3000,IF(HOME!C9=1,3000,IF(HOME!C9=2,3000,IF(HOME!C9=3,3000,0))))</f>
        <v>0</v>
      </c>
      <c r="D7" s="1">
        <f t="shared" si="0"/>
        <v>0</v>
      </c>
      <c r="E7" s="5">
        <f>(Expenses!F7*12)/'Value of Investment'!C7</f>
        <v>4.8511748198873779E-2</v>
      </c>
    </row>
    <row r="8" spans="1:5" x14ac:dyDescent="0.4">
      <c r="B8" t="s">
        <v>8</v>
      </c>
      <c r="C8" s="1">
        <f>IF(HOME!C9=0,3000,IF(HOME!C9=1,3000,IF(HOME!C9=2,3000,IF(HOME!C9=3,3000,IF(HOME!C9=4,3000,0)))))</f>
        <v>3000</v>
      </c>
      <c r="D8" s="1">
        <f t="shared" si="0"/>
        <v>3000</v>
      </c>
      <c r="E8" s="5">
        <f>(Expenses!F8*12)/'Value of Investment'!C8</f>
        <v>4.8390771270697033E-2</v>
      </c>
    </row>
    <row r="9" spans="1:5" x14ac:dyDescent="0.4">
      <c r="B9" t="s">
        <v>9</v>
      </c>
      <c r="C9" s="1">
        <f>IF(HOME!C9=0,3000,IF(HOME!C9=1,3000,IF(HOME!C9=2,3000,IF(HOME!C9=3,3000,IF(HOME!C9=4,3000,IF(HOME!C9=5,3000,0))))))</f>
        <v>3000</v>
      </c>
      <c r="D9" s="1">
        <f t="shared" si="0"/>
        <v>6000</v>
      </c>
      <c r="E9" s="5">
        <f>(Expenses!F9*12)/'Value of Investment'!C9</f>
        <v>4.8270096030620484E-2</v>
      </c>
    </row>
    <row r="10" spans="1:5" x14ac:dyDescent="0.4">
      <c r="B10" t="s">
        <v>10</v>
      </c>
      <c r="C10" s="1">
        <f>IF(HOME!C9=0,3000,IF(HOME!C9=1,3000,IF(HOME!C9=2,3000,IF(HOME!C9=3,3000,IF(HOME!C9=4,3000,IF(HOME!C9=5,3000,IF(HOME!C9=6,3000,0)))))))</f>
        <v>3000</v>
      </c>
      <c r="D10" s="1">
        <f t="shared" si="0"/>
        <v>9000</v>
      </c>
      <c r="E10" s="5">
        <f>(Expenses!F10*12)/'Value of Investment'!C10</f>
        <v>4.8149721726304724E-2</v>
      </c>
    </row>
    <row r="11" spans="1:5" x14ac:dyDescent="0.4">
      <c r="B11" t="s">
        <v>11</v>
      </c>
      <c r="C11" s="1">
        <f>IF(HOME!C9=0,3000,IF(HOME!C9=1,3000,IF(HOME!C9=2,3000,IF(HOME!C9=3,3000,IF(HOME!C9=4,3000,IF(HOME!C9=5,3000,IF(HOME!C9=6,3000,IF(HOME!C9=7,3000,0))))))))</f>
        <v>3000</v>
      </c>
      <c r="D11" s="1">
        <f t="shared" si="0"/>
        <v>12000</v>
      </c>
      <c r="E11" s="5">
        <f>(Expenses!F11*12)/'Value of Investment'!C11</f>
        <v>4.8029647607286501E-2</v>
      </c>
    </row>
    <row r="12" spans="1:5" x14ac:dyDescent="0.4">
      <c r="B12" t="s">
        <v>12</v>
      </c>
      <c r="C12" s="1">
        <f>IF(HOME!C9=0,3000,IF(HOME!C9=1,3000,IF(HOME!C9=2,3000,IF(HOME!C9=3,3000,IF(HOME!C9=4,3000,IF(HOME!C9=5,3000,IF(HOME!C9=6,3000,IF(HOME!C9=7,3000,IF(HOME!C9=8,3000,0)))))))))</f>
        <v>3000</v>
      </c>
      <c r="D12" s="1">
        <f t="shared" si="0"/>
        <v>15000</v>
      </c>
      <c r="E12" s="5">
        <f>(Expenses!F12*12)/'Value of Investment'!C12</f>
        <v>4.7909872924974069E-2</v>
      </c>
    </row>
    <row r="13" spans="1:5" x14ac:dyDescent="0.4">
      <c r="B13" t="s">
        <v>13</v>
      </c>
      <c r="C13" s="1">
        <f>IF(HOME!C9=0,3000,IF(HOME!C9=1,3000,IF(HOME!C9=2,3000,IF(HOME!C9=3,3000,IF(HOME!C9=4,3000,IF(HOME!C9=5,3000,IF(HOME!C9=6,3000,IF(HOME!C9=7,3000,IF(HOME!C9=8,3000,IF(HOME!C9=9,3000,0))))))))))</f>
        <v>3000</v>
      </c>
      <c r="D13" s="1">
        <f t="shared" si="0"/>
        <v>18000</v>
      </c>
      <c r="E13" s="5">
        <f>(Expenses!F13*12)/'Value of Investment'!C13</f>
        <v>4.7790396932642469E-2</v>
      </c>
    </row>
    <row r="14" spans="1:5" x14ac:dyDescent="0.4">
      <c r="B14" t="s">
        <v>14</v>
      </c>
      <c r="C14" s="1">
        <f>IF(HOME!C9=0,3000,IF(HOME!C9=1,3000,IF(HOME!C9=2,3000,IF(HOME!C9=3,3000,IF(HOME!C9=4,3000,IF(HOME!C9=5,3000,IF(HOME!C9=6,3000,IF(HOME!C9=7,3000,IF(HOME!C9=8,3000,IF(HOME!C9=9,3000,IF(HOME!C9=10,3000,0)))))))))))</f>
        <v>3000</v>
      </c>
      <c r="D14" s="1">
        <f t="shared" si="0"/>
        <v>21000</v>
      </c>
      <c r="E14" s="5">
        <f>(Expenses!F14*12)/'Value of Investment'!C14</f>
        <v>4.7671218885428891E-2</v>
      </c>
    </row>
    <row r="15" spans="1:5" x14ac:dyDescent="0.4">
      <c r="B15" t="s">
        <v>15</v>
      </c>
      <c r="C15" s="1">
        <f>IF(HOME!C9=0,3000,IF(HOME!C9=1,3000,IF(HOME!C9=2,3000,IF(HOME!C9=3,3000,IF(HOME!C9=4,3000,IF(HOME!C9=5,3000,IF(HOME!C9=6,3000,IF(HOME!C9=7,3000,IF(HOME!C9=8,3000,IF(HOME!C9=9,3000,IF(HOME!C9=10,3000,IF(HOME!C9=11,3000,0))))))))))))</f>
        <v>3000</v>
      </c>
      <c r="D15" s="1">
        <f t="shared" si="0"/>
        <v>24000</v>
      </c>
      <c r="E15" s="5">
        <f>(Expenses!F15*12)/'Value of Investment'!C15</f>
        <v>4.7552338040328074E-2</v>
      </c>
    </row>
    <row r="16" spans="1:5" x14ac:dyDescent="0.4">
      <c r="B16" t="s">
        <v>16</v>
      </c>
      <c r="C16" s="1">
        <f>$C$15*(1+HOME!$L$6)</f>
        <v>3090</v>
      </c>
      <c r="D16" s="1">
        <f t="shared" si="0"/>
        <v>27090</v>
      </c>
      <c r="E16" s="5">
        <f>(Expenses!F16*12)/'Value of Investment'!C16</f>
        <v>4.7433753656187599E-2</v>
      </c>
    </row>
    <row r="17" spans="2:5" x14ac:dyDescent="0.4">
      <c r="B17" t="s">
        <v>17</v>
      </c>
      <c r="C17" s="1">
        <f>$C$15*(1+HOME!$L$6)</f>
        <v>3090</v>
      </c>
      <c r="D17" s="1">
        <f t="shared" si="0"/>
        <v>30180</v>
      </c>
      <c r="E17" s="5">
        <f>(Expenses!F17*12)/'Value of Investment'!C17</f>
        <v>4.7315464993703343E-2</v>
      </c>
    </row>
    <row r="18" spans="2:5" x14ac:dyDescent="0.4">
      <c r="B18" t="s">
        <v>18</v>
      </c>
      <c r="C18" s="1">
        <f>$C$15*(1+HOME!$L$6)</f>
        <v>3090</v>
      </c>
      <c r="D18" s="1">
        <f t="shared" si="0"/>
        <v>33270</v>
      </c>
      <c r="E18" s="5">
        <f>(Expenses!F18*12)/'Value of Investment'!C18</f>
        <v>4.7197471315414796E-2</v>
      </c>
    </row>
    <row r="19" spans="2:5" x14ac:dyDescent="0.4">
      <c r="B19" t="s">
        <v>19</v>
      </c>
      <c r="C19" s="1">
        <f>$C$15*(1+HOME!$L$6)</f>
        <v>3090</v>
      </c>
      <c r="D19" s="1">
        <f t="shared" si="0"/>
        <v>36360</v>
      </c>
      <c r="E19" s="5">
        <f>(Expenses!F19*12)/'Value of Investment'!C19</f>
        <v>4.7079771885700547E-2</v>
      </c>
    </row>
    <row r="20" spans="2:5" x14ac:dyDescent="0.4">
      <c r="B20" t="s">
        <v>20</v>
      </c>
      <c r="C20" s="1">
        <f>$C$15*(1+HOME!$L$6)</f>
        <v>3090</v>
      </c>
      <c r="D20" s="1">
        <f t="shared" si="0"/>
        <v>39450</v>
      </c>
      <c r="E20" s="5">
        <f>(Expenses!F20*12)/'Value of Investment'!C20</f>
        <v>4.6962365970773606E-2</v>
      </c>
    </row>
    <row r="21" spans="2:5" x14ac:dyDescent="0.4">
      <c r="B21" t="s">
        <v>21</v>
      </c>
      <c r="C21" s="1">
        <f>$C$15*(1+HOME!$L$6)</f>
        <v>3090</v>
      </c>
      <c r="D21" s="1">
        <f t="shared" si="0"/>
        <v>42540</v>
      </c>
      <c r="E21" s="5">
        <f>(Expenses!F21*12)/'Value of Investment'!C21</f>
        <v>4.6845252838676917E-2</v>
      </c>
    </row>
    <row r="22" spans="2:5" x14ac:dyDescent="0.4">
      <c r="B22" t="s">
        <v>22</v>
      </c>
      <c r="C22" s="1">
        <f>$C$15*(1+HOME!$L$6)</f>
        <v>3090</v>
      </c>
      <c r="D22" s="1">
        <f t="shared" si="0"/>
        <v>45630</v>
      </c>
      <c r="E22" s="5">
        <f>(Expenses!F22*12)/'Value of Investment'!C22</f>
        <v>4.6728431759278724E-2</v>
      </c>
    </row>
    <row r="23" spans="2:5" x14ac:dyDescent="0.4">
      <c r="B23" t="s">
        <v>23</v>
      </c>
      <c r="C23" s="1">
        <f>$C$15*(1+HOME!$L$6)</f>
        <v>3090</v>
      </c>
      <c r="D23" s="1">
        <f t="shared" si="0"/>
        <v>48720</v>
      </c>
      <c r="E23" s="5">
        <f>(Expenses!F23*12)/'Value of Investment'!C23</f>
        <v>4.6611902004268048E-2</v>
      </c>
    </row>
    <row r="24" spans="2:5" x14ac:dyDescent="0.4">
      <c r="B24" t="s">
        <v>24</v>
      </c>
      <c r="C24" s="1">
        <f>$C$15*(1+HOME!$L$6)</f>
        <v>3090</v>
      </c>
      <c r="D24" s="1">
        <f t="shared" si="0"/>
        <v>51810</v>
      </c>
      <c r="E24" s="5">
        <f>(Expenses!F24*12)/'Value of Investment'!C24</f>
        <v>4.649566284715017E-2</v>
      </c>
    </row>
    <row r="25" spans="2:5" x14ac:dyDescent="0.4">
      <c r="B25" t="s">
        <v>25</v>
      </c>
      <c r="C25" s="1">
        <f>$C$15*(1+HOME!$L$6)</f>
        <v>3090</v>
      </c>
      <c r="D25" s="1">
        <f t="shared" si="0"/>
        <v>54900</v>
      </c>
      <c r="E25" s="5">
        <f>(Expenses!F25*12)/'Value of Investment'!C25</f>
        <v>4.637971356324206E-2</v>
      </c>
    </row>
    <row r="26" spans="2:5" x14ac:dyDescent="0.4">
      <c r="B26" t="s">
        <v>26</v>
      </c>
      <c r="C26" s="1">
        <f>$C$15*(1+HOME!$L$6)</f>
        <v>3090</v>
      </c>
      <c r="D26" s="1">
        <f t="shared" si="0"/>
        <v>57990</v>
      </c>
      <c r="E26" s="5">
        <f>(Expenses!F26*12)/'Value of Investment'!C26</f>
        <v>4.6264053429667891E-2</v>
      </c>
    </row>
    <row r="27" spans="2:5" x14ac:dyDescent="0.4">
      <c r="B27" t="s">
        <v>27</v>
      </c>
      <c r="C27" s="1">
        <f>$C$26*(1+HOME!$L$6)</f>
        <v>3182.7000000000003</v>
      </c>
      <c r="D27" s="1">
        <f t="shared" si="0"/>
        <v>61172.7</v>
      </c>
      <c r="E27" s="5">
        <f>(Expenses!F27*12)/'Value of Investment'!C27</f>
        <v>4.6148681725354503E-2</v>
      </c>
    </row>
    <row r="28" spans="2:5" x14ac:dyDescent="0.4">
      <c r="B28" t="s">
        <v>28</v>
      </c>
      <c r="C28" s="1">
        <f>$C$26*(1+HOME!$L$6)</f>
        <v>3182.7000000000003</v>
      </c>
      <c r="D28" s="1">
        <f t="shared" si="0"/>
        <v>64355.399999999994</v>
      </c>
      <c r="E28" s="5">
        <f>(Expenses!F28*12)/'Value of Investment'!C28</f>
        <v>4.6033597731026936E-2</v>
      </c>
    </row>
    <row r="29" spans="2:5" x14ac:dyDescent="0.4">
      <c r="B29" t="s">
        <v>29</v>
      </c>
      <c r="C29" s="1">
        <f>$C$26*(1+HOME!$L$6)</f>
        <v>3182.7000000000003</v>
      </c>
      <c r="D29" s="1">
        <f t="shared" si="0"/>
        <v>67538.099999999991</v>
      </c>
      <c r="E29" s="5">
        <f>(Expenses!F29*12)/'Value of Investment'!C29</f>
        <v>4.5918800729203922E-2</v>
      </c>
    </row>
    <row r="30" spans="2:5" x14ac:dyDescent="0.4">
      <c r="B30" t="s">
        <v>30</v>
      </c>
      <c r="C30" s="1">
        <f>$C$26*(1+HOME!$L$6)</f>
        <v>3182.7000000000003</v>
      </c>
      <c r="D30" s="1">
        <f t="shared" si="0"/>
        <v>70720.799999999988</v>
      </c>
      <c r="E30" s="5">
        <f>(Expenses!F30*12)/'Value of Investment'!C30</f>
        <v>4.5804290004193442E-2</v>
      </c>
    </row>
    <row r="31" spans="2:5" x14ac:dyDescent="0.4">
      <c r="B31" t="s">
        <v>31</v>
      </c>
      <c r="C31" s="1">
        <f>$C$26*(1+HOME!$L$6)</f>
        <v>3182.7000000000003</v>
      </c>
      <c r="D31" s="1">
        <f t="shared" si="0"/>
        <v>73903.499999999985</v>
      </c>
      <c r="E31" s="5">
        <f>(Expenses!F31*12)/'Value of Investment'!C31</f>
        <v>4.5690064842088214E-2</v>
      </c>
    </row>
    <row r="32" spans="2:5" x14ac:dyDescent="0.4">
      <c r="B32" t="s">
        <v>32</v>
      </c>
      <c r="C32" s="1">
        <f>$C$26*(1+HOME!$L$6)</f>
        <v>3182.7000000000003</v>
      </c>
      <c r="D32" s="1">
        <f t="shared" si="0"/>
        <v>77086.199999999983</v>
      </c>
      <c r="E32" s="5">
        <f>(Expenses!F32*12)/'Value of Investment'!C32</f>
        <v>4.5576124530761312E-2</v>
      </c>
    </row>
    <row r="33" spans="2:5" x14ac:dyDescent="0.4">
      <c r="B33" t="s">
        <v>33</v>
      </c>
      <c r="C33" s="1">
        <f>$C$26*(1+HOME!$L$6)</f>
        <v>3182.7000000000003</v>
      </c>
      <c r="D33" s="1">
        <f t="shared" si="0"/>
        <v>80268.89999999998</v>
      </c>
      <c r="E33" s="5">
        <f>(Expenses!F33*12)/'Value of Investment'!C33</f>
        <v>4.546246835986166E-2</v>
      </c>
    </row>
    <row r="34" spans="2:5" x14ac:dyDescent="0.4">
      <c r="B34" t="s">
        <v>34</v>
      </c>
      <c r="C34" s="1">
        <f>$C$26*(1+HOME!$L$6)</f>
        <v>3182.7000000000003</v>
      </c>
      <c r="D34" s="1">
        <f t="shared" si="0"/>
        <v>83451.599999999977</v>
      </c>
      <c r="E34" s="5">
        <f>(Expenses!F34*12)/'Value of Investment'!C34</f>
        <v>4.5349095620809632E-2</v>
      </c>
    </row>
    <row r="35" spans="2:5" x14ac:dyDescent="0.4">
      <c r="B35" t="s">
        <v>35</v>
      </c>
      <c r="C35" s="1">
        <f>$C$26*(1+HOME!$L$6)</f>
        <v>3182.7000000000003</v>
      </c>
      <c r="D35" s="1">
        <f t="shared" si="0"/>
        <v>86634.299999999974</v>
      </c>
      <c r="E35" s="5">
        <f>(Expenses!F35*12)/'Value of Investment'!C35</f>
        <v>4.5236005606792654E-2</v>
      </c>
    </row>
    <row r="36" spans="2:5" x14ac:dyDescent="0.4">
      <c r="B36" t="s">
        <v>36</v>
      </c>
      <c r="C36" s="1">
        <f>$C$26*(1+HOME!$L$6)</f>
        <v>3182.7000000000003</v>
      </c>
      <c r="D36" s="1">
        <f t="shared" si="0"/>
        <v>89816.999999999971</v>
      </c>
      <c r="E36" s="5">
        <f>(Expenses!F36*12)/'Value of Investment'!C36</f>
        <v>4.5123197612760756E-2</v>
      </c>
    </row>
    <row r="37" spans="2:5" x14ac:dyDescent="0.4">
      <c r="B37" t="s">
        <v>37</v>
      </c>
      <c r="C37" s="1">
        <f>$C$26*(1+HOME!$L$6)</f>
        <v>3182.7000000000003</v>
      </c>
      <c r="D37" s="1">
        <f t="shared" ref="D37:D68" si="1">C37+D36</f>
        <v>92999.699999999968</v>
      </c>
      <c r="E37" s="5">
        <f>(Expenses!F37*12)/'Value of Investment'!C37</f>
        <v>4.5010670935422194E-2</v>
      </c>
    </row>
    <row r="38" spans="2:5" x14ac:dyDescent="0.4">
      <c r="B38" t="s">
        <v>38</v>
      </c>
      <c r="C38" s="1">
        <f>$C$26*(1+HOME!$L$6)</f>
        <v>3182.7000000000003</v>
      </c>
      <c r="D38" s="1">
        <f t="shared" si="1"/>
        <v>96182.399999999965</v>
      </c>
      <c r="E38" s="5">
        <f>(Expenses!F38*12)/'Value of Investment'!C38</f>
        <v>4.4898424873239105E-2</v>
      </c>
    </row>
    <row r="39" spans="2:5" x14ac:dyDescent="0.4">
      <c r="B39" t="s">
        <v>39</v>
      </c>
      <c r="C39" s="1">
        <f>$C$38*(1+HOME!$L$6)</f>
        <v>3278.1810000000005</v>
      </c>
      <c r="D39" s="1">
        <f t="shared" si="1"/>
        <v>99460.580999999962</v>
      </c>
      <c r="E39" s="5">
        <f>(Expenses!F39*12)/'Value of Investment'!C39</f>
        <v>4.4786458726423048E-2</v>
      </c>
    </row>
    <row r="40" spans="2:5" x14ac:dyDescent="0.4">
      <c r="B40" t="s">
        <v>40</v>
      </c>
      <c r="C40" s="1">
        <f>$C$38*(1+HOME!$L$6)</f>
        <v>3278.1810000000005</v>
      </c>
      <c r="D40" s="1">
        <f t="shared" si="1"/>
        <v>102738.76199999996</v>
      </c>
      <c r="E40" s="5">
        <f>(Expenses!F40*12)/'Value of Investment'!C40</f>
        <v>4.4674771796930718E-2</v>
      </c>
    </row>
    <row r="41" spans="2:5" x14ac:dyDescent="0.4">
      <c r="B41" t="s">
        <v>41</v>
      </c>
      <c r="C41" s="1">
        <f>$C$38*(1+HOME!$L$6)</f>
        <v>3278.1810000000005</v>
      </c>
      <c r="D41" s="1">
        <f t="shared" si="1"/>
        <v>106016.94299999996</v>
      </c>
      <c r="E41" s="5">
        <f>(Expenses!F41*12)/'Value of Investment'!C41</f>
        <v>4.4563363388459565E-2</v>
      </c>
    </row>
    <row r="42" spans="2:5" x14ac:dyDescent="0.4">
      <c r="B42" t="s">
        <v>42</v>
      </c>
      <c r="C42" s="1">
        <f>$C$38*(1+HOME!$L$6)</f>
        <v>3278.1810000000005</v>
      </c>
      <c r="D42" s="1">
        <f t="shared" si="1"/>
        <v>109295.12399999995</v>
      </c>
      <c r="E42" s="5">
        <f>(Expenses!F42*12)/'Value of Investment'!C42</f>
        <v>4.4452232806443455E-2</v>
      </c>
    </row>
    <row r="43" spans="2:5" x14ac:dyDescent="0.4">
      <c r="B43" t="s">
        <v>43</v>
      </c>
      <c r="C43" s="1">
        <f>$C$38*(1+HOME!$L$6)</f>
        <v>3278.1810000000005</v>
      </c>
      <c r="D43" s="1">
        <f t="shared" si="1"/>
        <v>112573.30499999995</v>
      </c>
      <c r="E43" s="5">
        <f>(Expenses!F43*12)/'Value of Investment'!C43</f>
        <v>4.4341379358048341E-2</v>
      </c>
    </row>
    <row r="44" spans="2:5" x14ac:dyDescent="0.4">
      <c r="B44" t="s">
        <v>44</v>
      </c>
      <c r="C44" s="1">
        <f>$C$38*(1+HOME!$L$6)</f>
        <v>3278.1810000000005</v>
      </c>
      <c r="D44" s="1">
        <f t="shared" si="1"/>
        <v>115851.48599999995</v>
      </c>
      <c r="E44" s="5">
        <f>(Expenses!F44*12)/'Value of Investment'!C44</f>
        <v>4.4230802352167919E-2</v>
      </c>
    </row>
    <row r="45" spans="2:5" x14ac:dyDescent="0.4">
      <c r="B45" t="s">
        <v>45</v>
      </c>
      <c r="C45" s="1">
        <f>$C$38*(1+HOME!$L$6)</f>
        <v>3278.1810000000005</v>
      </c>
      <c r="D45" s="1">
        <f t="shared" si="1"/>
        <v>119129.66699999994</v>
      </c>
      <c r="E45" s="5">
        <f>(Expenses!F45*12)/'Value of Investment'!C45</f>
        <v>4.4120501099419368E-2</v>
      </c>
    </row>
    <row r="46" spans="2:5" x14ac:dyDescent="0.4">
      <c r="B46" t="s">
        <v>46</v>
      </c>
      <c r="C46" s="1">
        <f>$C$38*(1+HOME!$L$6)</f>
        <v>3278.1810000000005</v>
      </c>
      <c r="D46" s="1">
        <f t="shared" si="1"/>
        <v>122407.84799999994</v>
      </c>
      <c r="E46" s="5">
        <f>(Expenses!F46*12)/'Value of Investment'!C46</f>
        <v>4.4010474912139018E-2</v>
      </c>
    </row>
    <row r="47" spans="2:5" x14ac:dyDescent="0.4">
      <c r="B47" t="s">
        <v>47</v>
      </c>
      <c r="C47" s="1">
        <f>$C$38*(1+HOME!$L$6)</f>
        <v>3278.1810000000005</v>
      </c>
      <c r="D47" s="1">
        <f t="shared" si="1"/>
        <v>125686.02899999994</v>
      </c>
      <c r="E47" s="5">
        <f>(Expenses!F47*12)/'Value of Investment'!C47</f>
        <v>4.3900723104378071E-2</v>
      </c>
    </row>
    <row r="48" spans="2:5" x14ac:dyDescent="0.4">
      <c r="B48" t="s">
        <v>48</v>
      </c>
      <c r="C48" s="1">
        <f>$C$38*(1+HOME!$L$6)</f>
        <v>3278.1810000000005</v>
      </c>
      <c r="D48" s="1">
        <f t="shared" si="1"/>
        <v>128964.20999999993</v>
      </c>
      <c r="E48" s="5">
        <f>(Expenses!F48*12)/'Value of Investment'!C48</f>
        <v>4.3791244991898327E-2</v>
      </c>
    </row>
    <row r="49" spans="2:5" x14ac:dyDescent="0.4">
      <c r="B49" t="s">
        <v>49</v>
      </c>
      <c r="C49" s="1">
        <f>$C$38*(1+HOME!$L$6)</f>
        <v>3278.1810000000005</v>
      </c>
      <c r="D49" s="1">
        <f t="shared" si="1"/>
        <v>132242.39099999995</v>
      </c>
      <c r="E49" s="5">
        <f>(Expenses!F49*12)/'Value of Investment'!C49</f>
        <v>4.3682039892167915E-2</v>
      </c>
    </row>
    <row r="50" spans="2:5" x14ac:dyDescent="0.4">
      <c r="B50" t="s">
        <v>50</v>
      </c>
      <c r="C50" s="1">
        <f>$C$38*(1+HOME!$L$6)</f>
        <v>3278.1810000000005</v>
      </c>
      <c r="D50" s="1">
        <f t="shared" si="1"/>
        <v>135520.57199999996</v>
      </c>
      <c r="E50" s="5">
        <f>(Expenses!F50*12)/'Value of Investment'!C50</f>
        <v>4.3573107124357018E-2</v>
      </c>
    </row>
    <row r="51" spans="2:5" x14ac:dyDescent="0.4">
      <c r="B51" t="s">
        <v>51</v>
      </c>
      <c r="C51" s="1">
        <f>$C$50*(1+HOME!$L$6)</f>
        <v>3376.5264300000008</v>
      </c>
      <c r="D51" s="1">
        <f t="shared" si="1"/>
        <v>138897.09842999995</v>
      </c>
      <c r="E51" s="5">
        <f>(Expenses!F51*12)/'Value of Investment'!C51</f>
        <v>4.3464446009333683E-2</v>
      </c>
    </row>
    <row r="52" spans="2:5" x14ac:dyDescent="0.4">
      <c r="B52" t="s">
        <v>52</v>
      </c>
      <c r="C52" s="1">
        <f>$C$50*(1+HOME!$L$6)</f>
        <v>3376.5264300000008</v>
      </c>
      <c r="D52" s="1">
        <f t="shared" si="1"/>
        <v>142273.62485999995</v>
      </c>
      <c r="E52" s="5">
        <f>(Expenses!F52*12)/'Value of Investment'!C52</f>
        <v>4.3356055869659536E-2</v>
      </c>
    </row>
    <row r="53" spans="2:5" x14ac:dyDescent="0.4">
      <c r="B53" t="s">
        <v>53</v>
      </c>
      <c r="C53" s="1">
        <f>$C$50*(1+HOME!$L$6)</f>
        <v>3376.5264300000008</v>
      </c>
      <c r="D53" s="1">
        <f t="shared" si="1"/>
        <v>145650.15128999995</v>
      </c>
      <c r="E53" s="5">
        <f>(Expenses!F53*12)/'Value of Investment'!C53</f>
        <v>4.3247936029585571E-2</v>
      </c>
    </row>
    <row r="54" spans="2:5" x14ac:dyDescent="0.4">
      <c r="B54" t="s">
        <v>54</v>
      </c>
      <c r="C54" s="1">
        <f>$C$50*(1+HOME!$L$6)</f>
        <v>3376.5264300000008</v>
      </c>
      <c r="D54" s="1">
        <f t="shared" si="1"/>
        <v>149026.67771999995</v>
      </c>
      <c r="E54" s="5">
        <f>(Expenses!F54*12)/'Value of Investment'!C54</f>
        <v>4.3140085815047954E-2</v>
      </c>
    </row>
    <row r="55" spans="2:5" x14ac:dyDescent="0.4">
      <c r="B55" t="s">
        <v>55</v>
      </c>
      <c r="C55" s="1">
        <f>$C$50*(1+HOME!$L$6)</f>
        <v>3376.5264300000008</v>
      </c>
      <c r="D55" s="1">
        <f t="shared" si="1"/>
        <v>152403.20414999995</v>
      </c>
      <c r="E55" s="5">
        <f>(Expenses!F55*12)/'Value of Investment'!C55</f>
        <v>4.3032504553663788E-2</v>
      </c>
    </row>
    <row r="56" spans="2:5" x14ac:dyDescent="0.4">
      <c r="B56" t="s">
        <v>56</v>
      </c>
      <c r="C56" s="1">
        <f>$C$50*(1+HOME!$L$6)</f>
        <v>3376.5264300000008</v>
      </c>
      <c r="D56" s="1">
        <f t="shared" si="1"/>
        <v>155779.73057999994</v>
      </c>
      <c r="E56" s="5">
        <f>(Expenses!F56*12)/'Value of Investment'!C56</f>
        <v>4.2925191574726976E-2</v>
      </c>
    </row>
    <row r="57" spans="2:5" x14ac:dyDescent="0.4">
      <c r="B57" t="s">
        <v>57</v>
      </c>
      <c r="C57" s="1">
        <f>$C$50*(1+HOME!$L$6)</f>
        <v>3376.5264300000008</v>
      </c>
      <c r="D57" s="1">
        <f t="shared" si="1"/>
        <v>159156.25700999994</v>
      </c>
      <c r="E57" s="5">
        <f>(Expenses!F57*12)/'Value of Investment'!C57</f>
        <v>4.2818146209203968E-2</v>
      </c>
    </row>
    <row r="58" spans="2:5" x14ac:dyDescent="0.4">
      <c r="B58" t="s">
        <v>58</v>
      </c>
      <c r="C58" s="1">
        <f>$C$50*(1+HOME!$L$6)</f>
        <v>3376.5264300000008</v>
      </c>
      <c r="D58" s="1">
        <f t="shared" si="1"/>
        <v>162532.78343999994</v>
      </c>
      <c r="E58" s="5">
        <f>(Expenses!F58*12)/'Value of Investment'!C58</f>
        <v>4.2711367789729643E-2</v>
      </c>
    </row>
    <row r="59" spans="2:5" x14ac:dyDescent="0.4">
      <c r="B59" t="s">
        <v>59</v>
      </c>
      <c r="C59" s="1">
        <f>$C$50*(1+HOME!$L$6)</f>
        <v>3376.5264300000008</v>
      </c>
      <c r="D59" s="1">
        <f t="shared" si="1"/>
        <v>165909.30986999994</v>
      </c>
      <c r="E59" s="5">
        <f>(Expenses!F59*12)/'Value of Investment'!C59</f>
        <v>4.2604855650603138E-2</v>
      </c>
    </row>
    <row r="60" spans="2:5" x14ac:dyDescent="0.4">
      <c r="B60" t="s">
        <v>60</v>
      </c>
      <c r="C60" s="1">
        <f>$C$50*(1+HOME!$L$6)</f>
        <v>3376.5264300000008</v>
      </c>
      <c r="D60" s="1">
        <f t="shared" si="1"/>
        <v>169285.83629999994</v>
      </c>
      <c r="E60" s="5">
        <f>(Expenses!F60*12)/'Value of Investment'!C60</f>
        <v>4.2498609127783686E-2</v>
      </c>
    </row>
    <row r="61" spans="2:5" x14ac:dyDescent="0.4">
      <c r="B61" t="s">
        <v>61</v>
      </c>
      <c r="C61" s="1">
        <f>$C$50*(1+HOME!$L$6)</f>
        <v>3376.5264300000008</v>
      </c>
      <c r="D61" s="1">
        <f t="shared" si="1"/>
        <v>172662.36272999994</v>
      </c>
      <c r="E61" s="5">
        <f>(Expenses!F61*12)/'Value of Investment'!C61</f>
        <v>4.2392627558886467E-2</v>
      </c>
    </row>
    <row r="62" spans="2:5" x14ac:dyDescent="0.4">
      <c r="B62" t="s">
        <v>62</v>
      </c>
      <c r="C62" s="1">
        <f>$C$50*(1+HOME!$L$6)</f>
        <v>3376.5264300000008</v>
      </c>
      <c r="D62" s="1">
        <f t="shared" si="1"/>
        <v>176038.88915999993</v>
      </c>
      <c r="E62" s="5">
        <f>(Expenses!F62*12)/'Value of Investment'!C62</f>
        <v>4.2286910283178519E-2</v>
      </c>
    </row>
    <row r="63" spans="2:5" x14ac:dyDescent="0.4">
      <c r="B63" t="s">
        <v>63</v>
      </c>
      <c r="C63" s="1">
        <f>$C$62*(1+HOME!$L$6)</f>
        <v>3477.8222229000007</v>
      </c>
      <c r="D63" s="1">
        <f t="shared" si="1"/>
        <v>179516.71138289993</v>
      </c>
      <c r="E63" s="5">
        <f>(Expenses!F63*12)/'Value of Investment'!C63</f>
        <v>4.2181456641574577E-2</v>
      </c>
    </row>
    <row r="64" spans="2:5" x14ac:dyDescent="0.4">
      <c r="B64" t="s">
        <v>64</v>
      </c>
      <c r="C64" s="1">
        <f>$C$62*(1+HOME!$L$6)</f>
        <v>3477.8222229000007</v>
      </c>
      <c r="D64" s="1">
        <f t="shared" si="1"/>
        <v>182994.53360579992</v>
      </c>
      <c r="E64" s="5">
        <f>(Expenses!F64*12)/'Value of Investment'!C64</f>
        <v>4.2076265976632998E-2</v>
      </c>
    </row>
    <row r="65" spans="2:5" x14ac:dyDescent="0.4">
      <c r="B65" t="s">
        <v>65</v>
      </c>
      <c r="C65" s="1">
        <f>$C$62*(1+HOME!$L$6)</f>
        <v>3477.8222229000007</v>
      </c>
      <c r="D65" s="1">
        <f t="shared" si="1"/>
        <v>186472.35582869992</v>
      </c>
      <c r="E65" s="5">
        <f>(Expenses!F65*12)/'Value of Investment'!C65</f>
        <v>4.197133763255162E-2</v>
      </c>
    </row>
    <row r="66" spans="2:5" x14ac:dyDescent="0.4">
      <c r="B66" t="s">
        <v>66</v>
      </c>
      <c r="C66" s="1">
        <f>$C$62*(1+HOME!$L$6)</f>
        <v>3477.8222229000007</v>
      </c>
      <c r="D66" s="1">
        <f t="shared" si="1"/>
        <v>189950.17805159991</v>
      </c>
      <c r="E66" s="5">
        <f>(Expenses!F66*12)/'Value of Investment'!C66</f>
        <v>4.1866670955163707E-2</v>
      </c>
    </row>
    <row r="67" spans="2:5" x14ac:dyDescent="0.4">
      <c r="B67" t="s">
        <v>67</v>
      </c>
      <c r="C67" s="1">
        <f>$C$62*(1+HOME!$L$6)</f>
        <v>3477.8222229000007</v>
      </c>
      <c r="D67" s="1">
        <f t="shared" si="1"/>
        <v>193428.00027449991</v>
      </c>
      <c r="E67" s="5">
        <f>(Expenses!F67*12)/'Value of Investment'!C67</f>
        <v>4.1762265291933873E-2</v>
      </c>
    </row>
    <row r="68" spans="2:5" x14ac:dyDescent="0.4">
      <c r="B68" t="s">
        <v>68</v>
      </c>
      <c r="C68" s="1">
        <f>$C$62*(1+HOME!$L$6)</f>
        <v>3477.8222229000007</v>
      </c>
      <c r="D68" s="1">
        <f t="shared" si="1"/>
        <v>196905.8224973999</v>
      </c>
      <c r="E68" s="5">
        <f>(Expenses!F68*12)/'Value of Investment'!C68</f>
        <v>4.1658119991953985E-2</v>
      </c>
    </row>
    <row r="69" spans="2:5" x14ac:dyDescent="0.4">
      <c r="B69" t="s">
        <v>69</v>
      </c>
      <c r="C69" s="1">
        <f>$C$62*(1+HOME!$L$6)</f>
        <v>3477.8222229000007</v>
      </c>
      <c r="D69" s="1">
        <f t="shared" ref="D69:D100" si="2">C69+D68</f>
        <v>200383.6447202999</v>
      </c>
      <c r="E69" s="5">
        <f>(Expenses!F69*12)/'Value of Investment'!C69</f>
        <v>4.1554234405939132E-2</v>
      </c>
    </row>
    <row r="70" spans="2:5" x14ac:dyDescent="0.4">
      <c r="B70" t="s">
        <v>70</v>
      </c>
      <c r="C70" s="1">
        <f>$C$62*(1+HOME!$L$6)</f>
        <v>3477.8222229000007</v>
      </c>
      <c r="D70" s="1">
        <f t="shared" si="2"/>
        <v>203861.46694319989</v>
      </c>
      <c r="E70" s="5">
        <f>(Expenses!F70*12)/'Value of Investment'!C70</f>
        <v>4.1450607886223581E-2</v>
      </c>
    </row>
    <row r="71" spans="2:5" x14ac:dyDescent="0.4">
      <c r="B71" t="s">
        <v>71</v>
      </c>
      <c r="C71" s="1">
        <f>$C$62*(1+HOME!$L$6)</f>
        <v>3477.8222229000007</v>
      </c>
      <c r="D71" s="1">
        <f t="shared" si="2"/>
        <v>207339.28916609989</v>
      </c>
      <c r="E71" s="5">
        <f>(Expenses!F71*12)/'Value of Investment'!C71</f>
        <v>4.1347239786756682E-2</v>
      </c>
    </row>
    <row r="72" spans="2:5" x14ac:dyDescent="0.4">
      <c r="B72" t="s">
        <v>72</v>
      </c>
      <c r="C72" s="1">
        <f>$C$62*(1+HOME!$L$6)</f>
        <v>3477.8222229000007</v>
      </c>
      <c r="D72" s="1">
        <f t="shared" si="2"/>
        <v>210817.11138899988</v>
      </c>
      <c r="E72" s="5">
        <f>(Expenses!F72*12)/'Value of Investment'!C72</f>
        <v>4.1244129463098939E-2</v>
      </c>
    </row>
    <row r="73" spans="2:5" x14ac:dyDescent="0.4">
      <c r="B73" t="s">
        <v>73</v>
      </c>
      <c r="C73" s="1">
        <f>$C$62*(1+HOME!$L$6)</f>
        <v>3477.8222229000007</v>
      </c>
      <c r="D73" s="1">
        <f t="shared" si="2"/>
        <v>214294.93361189988</v>
      </c>
      <c r="E73" s="5">
        <f>(Expenses!F73*12)/'Value of Investment'!C73</f>
        <v>4.1141276272417898E-2</v>
      </c>
    </row>
    <row r="74" spans="2:5" x14ac:dyDescent="0.4">
      <c r="B74" t="s">
        <v>74</v>
      </c>
      <c r="C74" s="1">
        <f>$C$62*(1+HOME!$L$6)</f>
        <v>3477.8222229000007</v>
      </c>
      <c r="D74" s="1">
        <f t="shared" si="2"/>
        <v>217772.75583479987</v>
      </c>
      <c r="E74" s="5">
        <f>(Expenses!F74*12)/'Value of Investment'!C74</f>
        <v>4.1038679573484185E-2</v>
      </c>
    </row>
    <row r="75" spans="2:5" x14ac:dyDescent="0.4">
      <c r="B75" t="s">
        <v>75</v>
      </c>
      <c r="C75" s="1">
        <f>$C$74*(1+HOME!$L$6)</f>
        <v>3582.1568895870009</v>
      </c>
      <c r="D75" s="1">
        <f t="shared" si="2"/>
        <v>221354.91272438687</v>
      </c>
      <c r="E75" s="5">
        <f>(Expenses!F75*12)/'Value of Investment'!C75</f>
        <v>4.0936338726667514E-2</v>
      </c>
    </row>
    <row r="76" spans="2:5" x14ac:dyDescent="0.4">
      <c r="B76" t="s">
        <v>76</v>
      </c>
      <c r="C76" s="1">
        <f>$C$74*(1+HOME!$L$6)</f>
        <v>3582.1568895870009</v>
      </c>
      <c r="D76" s="1">
        <f t="shared" si="2"/>
        <v>224937.06961397387</v>
      </c>
      <c r="E76" s="5">
        <f>(Expenses!F76*12)/'Value of Investment'!C76</f>
        <v>4.0834253093932682E-2</v>
      </c>
    </row>
    <row r="77" spans="2:5" x14ac:dyDescent="0.4">
      <c r="B77" t="s">
        <v>77</v>
      </c>
      <c r="C77" s="1">
        <f>$C$74*(1+HOME!$L$6)</f>
        <v>3582.1568895870009</v>
      </c>
      <c r="D77" s="1">
        <f t="shared" si="2"/>
        <v>228519.22650356087</v>
      </c>
      <c r="E77" s="5">
        <f>(Expenses!F77*12)/'Value of Investment'!C77</f>
        <v>4.0732422038835592E-2</v>
      </c>
    </row>
    <row r="78" spans="2:5" x14ac:dyDescent="0.4">
      <c r="B78" t="s">
        <v>78</v>
      </c>
      <c r="C78" s="1">
        <f>$C$74*(1+HOME!$L$6)</f>
        <v>3582.1568895870009</v>
      </c>
      <c r="D78" s="1">
        <f t="shared" si="2"/>
        <v>232101.38339314787</v>
      </c>
      <c r="E78" s="5">
        <f>(Expenses!F78*12)/'Value of Investment'!C78</f>
        <v>4.0630844926519298E-2</v>
      </c>
    </row>
    <row r="79" spans="2:5" x14ac:dyDescent="0.4">
      <c r="B79" t="s">
        <v>79</v>
      </c>
      <c r="C79" s="1">
        <f>$C$74*(1+HOME!$L$6)</f>
        <v>3582.1568895870009</v>
      </c>
      <c r="D79" s="1">
        <f t="shared" si="2"/>
        <v>235683.54028273487</v>
      </c>
      <c r="E79" s="5">
        <f>(Expenses!F79*12)/'Value of Investment'!C79</f>
        <v>4.052952112371002E-2</v>
      </c>
    </row>
    <row r="80" spans="2:5" x14ac:dyDescent="0.4">
      <c r="B80" t="s">
        <v>80</v>
      </c>
      <c r="C80" s="1">
        <f>$C$74*(1+HOME!$L$6)</f>
        <v>3582.1568895870009</v>
      </c>
      <c r="D80" s="1">
        <f t="shared" si="2"/>
        <v>239265.69717232187</v>
      </c>
      <c r="E80" s="5">
        <f>(Expenses!F80*12)/'Value of Investment'!C80</f>
        <v>4.0428449998713242E-2</v>
      </c>
    </row>
    <row r="81" spans="2:5" x14ac:dyDescent="0.4">
      <c r="B81" t="s">
        <v>81</v>
      </c>
      <c r="C81" s="1">
        <f>$C$74*(1+HOME!$L$6)</f>
        <v>3582.1568895870009</v>
      </c>
      <c r="D81" s="1">
        <f t="shared" si="2"/>
        <v>242847.85406190887</v>
      </c>
      <c r="E81" s="5">
        <f>(Expenses!F81*12)/'Value of Investment'!C81</f>
        <v>4.0327630921409716E-2</v>
      </c>
    </row>
    <row r="82" spans="2:5" x14ac:dyDescent="0.4">
      <c r="B82" t="s">
        <v>82</v>
      </c>
      <c r="C82" s="1">
        <f>$C$74*(1+HOME!$L$6)</f>
        <v>3582.1568895870009</v>
      </c>
      <c r="D82" s="1">
        <f t="shared" si="2"/>
        <v>246430.01095149587</v>
      </c>
      <c r="E82" s="5">
        <f>(Expenses!F82*12)/'Value of Investment'!C82</f>
        <v>4.0227063263251588E-2</v>
      </c>
    </row>
    <row r="83" spans="2:5" x14ac:dyDescent="0.4">
      <c r="B83" t="s">
        <v>83</v>
      </c>
      <c r="C83" s="1">
        <f>$C$74*(1+HOME!$L$6)</f>
        <v>3582.1568895870009</v>
      </c>
      <c r="D83" s="1">
        <f t="shared" si="2"/>
        <v>250012.16784108288</v>
      </c>
      <c r="E83" s="5">
        <f>(Expenses!F83*12)/'Value of Investment'!C83</f>
        <v>4.0126746397258439E-2</v>
      </c>
    </row>
    <row r="84" spans="2:5" x14ac:dyDescent="0.4">
      <c r="B84" t="s">
        <v>84</v>
      </c>
      <c r="C84" s="1">
        <f>$C$74*(1+HOME!$L$6)</f>
        <v>3582.1568895870009</v>
      </c>
      <c r="D84" s="1">
        <f t="shared" si="2"/>
        <v>253594.32473066988</v>
      </c>
      <c r="E84" s="5">
        <f>(Expenses!F84*12)/'Value of Investment'!C84</f>
        <v>4.0026679698013407E-2</v>
      </c>
    </row>
    <row r="85" spans="2:5" x14ac:dyDescent="0.4">
      <c r="B85" t="s">
        <v>85</v>
      </c>
      <c r="C85" s="1">
        <f>$C$74*(1+HOME!$L$6)</f>
        <v>3582.1568895870009</v>
      </c>
      <c r="D85" s="1">
        <f t="shared" si="2"/>
        <v>257176.48162025688</v>
      </c>
      <c r="E85" s="5">
        <f>(Expenses!F85*12)/'Value of Investment'!C85</f>
        <v>3.992686254165926E-2</v>
      </c>
    </row>
    <row r="86" spans="2:5" x14ac:dyDescent="0.4">
      <c r="B86" t="s">
        <v>86</v>
      </c>
      <c r="C86" s="1">
        <f>$C$74*(1+HOME!$L$6)</f>
        <v>3582.1568895870009</v>
      </c>
      <c r="D86" s="1">
        <f t="shared" si="2"/>
        <v>260758.63850984388</v>
      </c>
      <c r="E86" s="5">
        <f>(Expenses!F86*12)/'Value of Investment'!C86</f>
        <v>3.9827294305894524E-2</v>
      </c>
    </row>
    <row r="87" spans="2:5" x14ac:dyDescent="0.4">
      <c r="B87" t="s">
        <v>87</v>
      </c>
      <c r="C87" s="1">
        <f>$C$86*(1+HOME!$L$6)</f>
        <v>3689.621596274611</v>
      </c>
      <c r="D87" s="1">
        <f t="shared" si="2"/>
        <v>264448.26010611851</v>
      </c>
      <c r="E87" s="5">
        <f>(Expenses!F87*12)/'Value of Investment'!C87</f>
        <v>3.9727974369969596E-2</v>
      </c>
    </row>
    <row r="88" spans="2:5" x14ac:dyDescent="0.4">
      <c r="B88" t="s">
        <v>88</v>
      </c>
      <c r="C88" s="1">
        <f>$C$86*(1+HOME!$L$6)</f>
        <v>3689.621596274611</v>
      </c>
      <c r="D88" s="1">
        <f t="shared" si="2"/>
        <v>268137.88170239312</v>
      </c>
      <c r="E88" s="5">
        <f>(Expenses!F88*12)/'Value of Investment'!C88</f>
        <v>3.9628902114682889E-2</v>
      </c>
    </row>
    <row r="89" spans="2:5" x14ac:dyDescent="0.4">
      <c r="B89" t="s">
        <v>89</v>
      </c>
      <c r="C89" s="1">
        <f>$C$86*(1+HOME!$L$6)</f>
        <v>3689.621596274611</v>
      </c>
      <c r="D89" s="1">
        <f t="shared" si="2"/>
        <v>271827.50329866773</v>
      </c>
      <c r="E89" s="5">
        <f>(Expenses!F89*12)/'Value of Investment'!C89</f>
        <v>3.953007692237695E-2</v>
      </c>
    </row>
    <row r="90" spans="2:5" x14ac:dyDescent="0.4">
      <c r="B90" t="s">
        <v>90</v>
      </c>
      <c r="C90" s="1">
        <f>$C$86*(1+HOME!$L$6)</f>
        <v>3689.621596274611</v>
      </c>
      <c r="D90" s="1">
        <f t="shared" si="2"/>
        <v>275517.12489494233</v>
      </c>
      <c r="E90" s="5">
        <f>(Expenses!F90*12)/'Value of Investment'!C90</f>
        <v>3.9431498176934615E-2</v>
      </c>
    </row>
    <row r="91" spans="2:5" x14ac:dyDescent="0.4">
      <c r="B91" t="s">
        <v>91</v>
      </c>
      <c r="C91" s="1">
        <f>$C$86*(1+HOME!$L$6)</f>
        <v>3689.621596274611</v>
      </c>
      <c r="D91" s="1">
        <f t="shared" si="2"/>
        <v>279206.74649121694</v>
      </c>
      <c r="E91" s="5">
        <f>(Expenses!F91*12)/'Value of Investment'!C91</f>
        <v>3.9333165263775179E-2</v>
      </c>
    </row>
    <row r="92" spans="2:5" x14ac:dyDescent="0.4">
      <c r="B92" t="s">
        <v>92</v>
      </c>
      <c r="C92" s="1">
        <f>$C$86*(1+HOME!$L$6)</f>
        <v>3689.621596274611</v>
      </c>
      <c r="D92" s="1">
        <f t="shared" si="2"/>
        <v>282896.36808749154</v>
      </c>
      <c r="E92" s="5">
        <f>(Expenses!F92*12)/'Value of Investment'!C92</f>
        <v>3.9235077569850556E-2</v>
      </c>
    </row>
    <row r="93" spans="2:5" x14ac:dyDescent="0.4">
      <c r="B93" t="s">
        <v>93</v>
      </c>
      <c r="C93" s="1">
        <f>$C$86*(1+HOME!$L$6)</f>
        <v>3689.621596274611</v>
      </c>
      <c r="D93" s="1">
        <f t="shared" si="2"/>
        <v>286585.98968376615</v>
      </c>
      <c r="E93" s="5">
        <f>(Expenses!F93*12)/'Value of Investment'!C93</f>
        <v>3.9137234483641446E-2</v>
      </c>
    </row>
    <row r="94" spans="2:5" x14ac:dyDescent="0.4">
      <c r="B94" t="s">
        <v>94</v>
      </c>
      <c r="C94" s="1">
        <f>$C$86*(1+HOME!$L$6)</f>
        <v>3689.621596274611</v>
      </c>
      <c r="D94" s="1">
        <f t="shared" si="2"/>
        <v>290275.61128004076</v>
      </c>
      <c r="E94" s="5">
        <f>(Expenses!F94*12)/'Value of Investment'!C94</f>
        <v>3.9039635395153566E-2</v>
      </c>
    </row>
    <row r="95" spans="2:5" x14ac:dyDescent="0.4">
      <c r="B95" t="s">
        <v>95</v>
      </c>
      <c r="C95" s="1">
        <f>$C$86*(1+HOME!$L$6)</f>
        <v>3689.621596274611</v>
      </c>
      <c r="D95" s="1">
        <f t="shared" si="2"/>
        <v>293965.23287631536</v>
      </c>
      <c r="E95" s="5">
        <f>(Expenses!F95*12)/'Value of Investment'!C95</f>
        <v>3.8942279695913781E-2</v>
      </c>
    </row>
    <row r="96" spans="2:5" x14ac:dyDescent="0.4">
      <c r="B96" t="s">
        <v>96</v>
      </c>
      <c r="C96" s="1">
        <f>$C$86*(1+HOME!$L$6)</f>
        <v>3689.621596274611</v>
      </c>
      <c r="D96" s="1">
        <f t="shared" si="2"/>
        <v>297654.85447258997</v>
      </c>
      <c r="E96" s="5">
        <f>(Expenses!F96*12)/'Value of Investment'!C96</f>
        <v>3.8845166778966371E-2</v>
      </c>
    </row>
    <row r="97" spans="2:5" x14ac:dyDescent="0.4">
      <c r="B97" t="s">
        <v>97</v>
      </c>
      <c r="C97" s="1">
        <f>$C$86*(1+HOME!$L$6)</f>
        <v>3689.621596274611</v>
      </c>
      <c r="D97" s="1">
        <f t="shared" si="2"/>
        <v>301344.47606886458</v>
      </c>
      <c r="E97" s="5">
        <f>(Expenses!F97*12)/'Value of Investment'!C97</f>
        <v>3.8748296038869194E-2</v>
      </c>
    </row>
    <row r="98" spans="2:5" x14ac:dyDescent="0.4">
      <c r="B98" t="s">
        <v>98</v>
      </c>
      <c r="C98" s="1">
        <f>$C$86*(1+HOME!$L$6)</f>
        <v>3689.621596274611</v>
      </c>
      <c r="D98" s="1">
        <f t="shared" si="2"/>
        <v>305034.09766513918</v>
      </c>
      <c r="E98" s="5">
        <f>(Expenses!F98*12)/'Value of Investment'!C98</f>
        <v>3.8651666871689971E-2</v>
      </c>
    </row>
    <row r="99" spans="2:5" x14ac:dyDescent="0.4">
      <c r="B99" t="s">
        <v>99</v>
      </c>
      <c r="C99" s="1">
        <f>$C$98*(1+HOME!$L$6)</f>
        <v>3800.3102441628494</v>
      </c>
      <c r="D99" s="1">
        <f t="shared" si="2"/>
        <v>308834.40790930204</v>
      </c>
      <c r="E99" s="5">
        <f>(Expenses!F99*12)/'Value of Investment'!C99</f>
        <v>3.8555278675002462E-2</v>
      </c>
    </row>
    <row r="100" spans="2:5" x14ac:dyDescent="0.4">
      <c r="B100" t="s">
        <v>100</v>
      </c>
      <c r="C100" s="1">
        <f>$C$98*(1+HOME!$L$6)</f>
        <v>3800.3102441628494</v>
      </c>
      <c r="D100" s="1">
        <f t="shared" si="2"/>
        <v>312634.7181534649</v>
      </c>
      <c r="E100" s="5">
        <f>(Expenses!F100*12)/'Value of Investment'!C100</f>
        <v>3.8459130847882758E-2</v>
      </c>
    </row>
    <row r="101" spans="2:5" x14ac:dyDescent="0.4">
      <c r="B101" t="s">
        <v>101</v>
      </c>
      <c r="C101" s="1">
        <f>$C$98*(1+HOME!$L$6)</f>
        <v>3800.3102441628494</v>
      </c>
      <c r="D101" s="1">
        <f t="shared" ref="D101:D123" si="3">C101+D100</f>
        <v>316435.02839762776</v>
      </c>
      <c r="E101" s="5">
        <f>(Expenses!F101*12)/'Value of Investment'!C101</f>
        <v>3.8363222790905489E-2</v>
      </c>
    </row>
    <row r="102" spans="2:5" x14ac:dyDescent="0.4">
      <c r="B102" t="s">
        <v>102</v>
      </c>
      <c r="C102" s="1">
        <f>$C$98*(1+HOME!$L$6)</f>
        <v>3800.3102441628494</v>
      </c>
      <c r="D102" s="1">
        <f t="shared" si="3"/>
        <v>320235.33864179061</v>
      </c>
      <c r="E102" s="5">
        <f>(Expenses!F102*12)/'Value of Investment'!C102</f>
        <v>3.8267553906140138E-2</v>
      </c>
    </row>
    <row r="103" spans="2:5" x14ac:dyDescent="0.4">
      <c r="B103" t="s">
        <v>103</v>
      </c>
      <c r="C103" s="1">
        <f>$C$98*(1+HOME!$L$6)</f>
        <v>3800.3102441628494</v>
      </c>
      <c r="D103" s="1">
        <f t="shared" si="3"/>
        <v>324035.64888595347</v>
      </c>
      <c r="E103" s="5">
        <f>(Expenses!F103*12)/'Value of Investment'!C103</f>
        <v>3.8172123597147271E-2</v>
      </c>
    </row>
    <row r="104" spans="2:5" x14ac:dyDescent="0.4">
      <c r="B104" t="s">
        <v>104</v>
      </c>
      <c r="C104" s="1">
        <f>$C$98*(1+HOME!$L$6)</f>
        <v>3800.3102441628494</v>
      </c>
      <c r="D104" s="1">
        <f t="shared" si="3"/>
        <v>327835.95913011633</v>
      </c>
      <c r="E104" s="5">
        <f>(Expenses!F104*12)/'Value of Investment'!C104</f>
        <v>3.8076931268974837E-2</v>
      </c>
    </row>
    <row r="105" spans="2:5" x14ac:dyDescent="0.4">
      <c r="B105" t="s">
        <v>105</v>
      </c>
      <c r="C105" s="1">
        <f>$C$98*(1+HOME!$L$6)</f>
        <v>3800.3102441628494</v>
      </c>
      <c r="D105" s="1">
        <f t="shared" si="3"/>
        <v>331636.26937427919</v>
      </c>
      <c r="E105" s="5">
        <f>(Expenses!F105*12)/'Value of Investment'!C105</f>
        <v>3.7981976328154449E-2</v>
      </c>
    </row>
    <row r="106" spans="2:5" x14ac:dyDescent="0.4">
      <c r="B106" t="s">
        <v>106</v>
      </c>
      <c r="C106" s="1">
        <f>$C$98*(1+HOME!$L$6)</f>
        <v>3800.3102441628494</v>
      </c>
      <c r="D106" s="1">
        <f t="shared" si="3"/>
        <v>335436.57961844205</v>
      </c>
      <c r="E106" s="5">
        <f>(Expenses!F106*12)/'Value of Investment'!C106</f>
        <v>3.7887258182697711E-2</v>
      </c>
    </row>
    <row r="107" spans="2:5" x14ac:dyDescent="0.4">
      <c r="B107" t="s">
        <v>107</v>
      </c>
      <c r="C107" s="1">
        <f>$C$98*(1+HOME!$L$6)</f>
        <v>3800.3102441628494</v>
      </c>
      <c r="D107" s="1">
        <f t="shared" si="3"/>
        <v>339236.8898626049</v>
      </c>
      <c r="E107" s="5">
        <f>(Expenses!F107*12)/'Value of Investment'!C107</f>
        <v>3.7792776242092471E-2</v>
      </c>
    </row>
    <row r="108" spans="2:5" x14ac:dyDescent="0.4">
      <c r="B108" t="s">
        <v>108</v>
      </c>
      <c r="C108" s="1">
        <f>$C$98*(1+HOME!$L$6)</f>
        <v>3800.3102441628494</v>
      </c>
      <c r="D108" s="1">
        <f t="shared" si="3"/>
        <v>343037.20010676776</v>
      </c>
      <c r="E108" s="5">
        <f>(Expenses!F108*12)/'Value of Investment'!C108</f>
        <v>3.7698529917299231E-2</v>
      </c>
    </row>
    <row r="109" spans="2:5" x14ac:dyDescent="0.4">
      <c r="B109" t="s">
        <v>109</v>
      </c>
      <c r="C109" s="1">
        <f>$C$98*(1+HOME!$L$6)</f>
        <v>3800.3102441628494</v>
      </c>
      <c r="D109" s="1">
        <f t="shared" si="3"/>
        <v>346837.51035093062</v>
      </c>
      <c r="E109" s="5">
        <f>(Expenses!F109*12)/'Value of Investment'!C109</f>
        <v>3.760451862074736E-2</v>
      </c>
    </row>
    <row r="110" spans="2:5" x14ac:dyDescent="0.4">
      <c r="B110" t="s">
        <v>110</v>
      </c>
      <c r="C110" s="1">
        <f>$C$98*(1+HOME!$L$6)</f>
        <v>3800.3102441628494</v>
      </c>
      <c r="D110" s="1">
        <f t="shared" si="3"/>
        <v>350637.82059509348</v>
      </c>
      <c r="E110" s="5">
        <f>(Expenses!F110*12)/'Value of Investment'!C110</f>
        <v>3.7510741766331526E-2</v>
      </c>
    </row>
    <row r="111" spans="2:5" x14ac:dyDescent="0.4">
      <c r="B111" t="s">
        <v>111</v>
      </c>
      <c r="C111" s="1">
        <f>$C$110*(1+HOME!$L$6)</f>
        <v>3914.3195514877348</v>
      </c>
      <c r="D111" s="1">
        <f t="shared" si="3"/>
        <v>354552.14014658122</v>
      </c>
      <c r="E111" s="5">
        <f>(Expenses!F111*12)/'Value of Investment'!C111</f>
        <v>3.7417198769408008E-2</v>
      </c>
    </row>
    <row r="112" spans="2:5" x14ac:dyDescent="0.4">
      <c r="B112" t="s">
        <v>112</v>
      </c>
      <c r="C112" s="1">
        <f>$C$110*(1+HOME!$L$6)</f>
        <v>3914.3195514877348</v>
      </c>
      <c r="D112" s="1">
        <f t="shared" si="3"/>
        <v>358466.45969806897</v>
      </c>
      <c r="E112" s="5">
        <f>(Expenses!F112*12)/'Value of Investment'!C112</f>
        <v>3.7323889046791035E-2</v>
      </c>
    </row>
    <row r="113" spans="2:5" x14ac:dyDescent="0.4">
      <c r="B113" t="s">
        <v>113</v>
      </c>
      <c r="C113" s="1">
        <f>$C$110*(1+HOME!$L$6)</f>
        <v>3914.3195514877348</v>
      </c>
      <c r="D113" s="1">
        <f t="shared" si="3"/>
        <v>362380.77924955671</v>
      </c>
      <c r="E113" s="5">
        <f>(Expenses!F113*12)/'Value of Investment'!C113</f>
        <v>3.723081201674916E-2</v>
      </c>
    </row>
    <row r="114" spans="2:5" x14ac:dyDescent="0.4">
      <c r="B114" t="s">
        <v>114</v>
      </c>
      <c r="C114" s="1">
        <f>$C$110*(1+HOME!$L$6)</f>
        <v>3914.3195514877348</v>
      </c>
      <c r="D114" s="1">
        <f t="shared" si="3"/>
        <v>366295.09880104446</v>
      </c>
      <c r="E114" s="5">
        <f>(Expenses!F114*12)/'Value of Investment'!C114</f>
        <v>3.7137967099001655E-2</v>
      </c>
    </row>
    <row r="115" spans="2:5" x14ac:dyDescent="0.4">
      <c r="B115" t="s">
        <v>115</v>
      </c>
      <c r="C115" s="1">
        <f>$C$110*(1+HOME!$L$6)</f>
        <v>3914.3195514877348</v>
      </c>
      <c r="D115" s="1">
        <f t="shared" si="3"/>
        <v>370209.4183525322</v>
      </c>
      <c r="E115" s="5">
        <f>(Expenses!F115*12)/'Value of Investment'!C115</f>
        <v>3.7045353714714867E-2</v>
      </c>
    </row>
    <row r="116" spans="2:5" x14ac:dyDescent="0.4">
      <c r="B116" t="s">
        <v>116</v>
      </c>
      <c r="C116" s="1">
        <f>$C$110*(1+HOME!$L$6)</f>
        <v>3914.3195514877348</v>
      </c>
      <c r="D116" s="1">
        <f t="shared" si="3"/>
        <v>374123.73790401994</v>
      </c>
      <c r="E116" s="5">
        <f>(Expenses!F116*12)/'Value of Investment'!C116</f>
        <v>3.6952971286498625E-2</v>
      </c>
    </row>
    <row r="117" spans="2:5" x14ac:dyDescent="0.4">
      <c r="B117" t="s">
        <v>117</v>
      </c>
      <c r="C117" s="1">
        <f>$C$110*(1+HOME!$L$6)</f>
        <v>3914.3195514877348</v>
      </c>
      <c r="D117" s="1">
        <f t="shared" si="3"/>
        <v>378038.05745550769</v>
      </c>
      <c r="E117" s="5">
        <f>(Expenses!F117*12)/'Value of Investment'!C117</f>
        <v>3.686081923840262E-2</v>
      </c>
    </row>
    <row r="118" spans="2:5" x14ac:dyDescent="0.4">
      <c r="B118" t="s">
        <v>118</v>
      </c>
      <c r="C118" s="1">
        <f>$C$110*(1+HOME!$L$6)</f>
        <v>3914.3195514877348</v>
      </c>
      <c r="D118" s="1">
        <f t="shared" si="3"/>
        <v>381952.37700699543</v>
      </c>
      <c r="E118" s="5">
        <f>(Expenses!F118*12)/'Value of Investment'!C118</f>
        <v>3.6768896995912834E-2</v>
      </c>
    </row>
    <row r="119" spans="2:5" x14ac:dyDescent="0.4">
      <c r="B119" t="s">
        <v>119</v>
      </c>
      <c r="C119" s="1">
        <f>$C$110*(1+HOME!$L$6)</f>
        <v>3914.3195514877348</v>
      </c>
      <c r="D119" s="1">
        <f t="shared" si="3"/>
        <v>385866.69655848318</v>
      </c>
      <c r="E119" s="5">
        <f>(Expenses!F119*12)/'Value of Investment'!C119</f>
        <v>3.6677203985947968E-2</v>
      </c>
    </row>
    <row r="120" spans="2:5" x14ac:dyDescent="0.4">
      <c r="B120" t="s">
        <v>120</v>
      </c>
      <c r="C120" s="1">
        <f>$C$110*(1+HOME!$L$6)</f>
        <v>3914.3195514877348</v>
      </c>
      <c r="D120" s="1">
        <f t="shared" si="3"/>
        <v>389781.01610997092</v>
      </c>
      <c r="E120" s="5">
        <f>(Expenses!F120*12)/'Value of Investment'!C120</f>
        <v>3.6585739636855824E-2</v>
      </c>
    </row>
    <row r="121" spans="2:5" x14ac:dyDescent="0.4">
      <c r="B121" t="s">
        <v>121</v>
      </c>
      <c r="C121" s="1">
        <f>$C$110*(1+HOME!$L$6)</f>
        <v>3914.3195514877348</v>
      </c>
      <c r="D121" s="1">
        <f t="shared" si="3"/>
        <v>393695.33566145867</v>
      </c>
      <c r="E121" s="5">
        <f>(Expenses!F121*12)/'Value of Investment'!C121</f>
        <v>3.6494503378409801E-2</v>
      </c>
    </row>
    <row r="122" spans="2:5" x14ac:dyDescent="0.4">
      <c r="B122" t="s">
        <v>122</v>
      </c>
      <c r="C122" s="1">
        <f>$C$110*(1+HOME!$L$6)</f>
        <v>3914.3195514877348</v>
      </c>
      <c r="D122" s="1">
        <f t="shared" si="3"/>
        <v>397609.65521294641</v>
      </c>
      <c r="E122" s="5">
        <f>(Expenses!F122*12)/'Value of Investment'!C122</f>
        <v>3.6403494641805291E-2</v>
      </c>
    </row>
    <row r="123" spans="2:5" x14ac:dyDescent="0.4">
      <c r="B123" t="s">
        <v>123</v>
      </c>
      <c r="C123" s="1">
        <f>$C$110*(1+HOME!$L$6)</f>
        <v>3914.3195514877348</v>
      </c>
      <c r="D123" s="1">
        <f t="shared" si="3"/>
        <v>401523.97476443416</v>
      </c>
      <c r="E123" s="5">
        <f>(Expenses!F123*12)/'Value of Investment'!C123</f>
        <v>3.6312712859656149E-2</v>
      </c>
    </row>
  </sheetData>
  <mergeCells count="1">
    <mergeCell ref="B2:E2"/>
  </mergeCells>
  <hyperlinks>
    <hyperlink ref="A1" r:id="rId1" xr:uid="{81ED5E6A-E5A2-4E05-BAA7-3846227B18EE}"/>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75D6-37B9-4203-A26C-56CD71F70AF7}">
  <dimension ref="A1:G123"/>
  <sheetViews>
    <sheetView workbookViewId="0">
      <pane ySplit="1" topLeftCell="A2" activePane="bottomLeft" state="frozen"/>
      <selection activeCell="A9" sqref="A9"/>
      <selection pane="bottomLeft" activeCell="A9" sqref="A9"/>
    </sheetView>
  </sheetViews>
  <sheetFormatPr defaultRowHeight="14.6" x14ac:dyDescent="0.4"/>
  <cols>
    <col min="1" max="1" width="15.53515625" customWidth="1"/>
    <col min="2" max="2" width="9.84375" bestFit="1" customWidth="1"/>
    <col min="3" max="3" width="17.15234375" bestFit="1" customWidth="1"/>
    <col min="4" max="4" width="12.3046875" bestFit="1" customWidth="1"/>
    <col min="5" max="5" width="10.84375" bestFit="1" customWidth="1"/>
    <col min="6" max="6" width="14.3046875" bestFit="1" customWidth="1"/>
    <col min="7" max="7" width="19.84375" bestFit="1" customWidth="1"/>
  </cols>
  <sheetData>
    <row r="1" spans="1:7" ht="58.4" customHeight="1" x14ac:dyDescent="0.4">
      <c r="A1" s="88" t="s">
        <v>201</v>
      </c>
    </row>
    <row r="2" spans="1:7" ht="18.45" x14ac:dyDescent="0.5">
      <c r="B2" s="93" t="s">
        <v>136</v>
      </c>
      <c r="C2" s="93"/>
      <c r="D2" s="93"/>
      <c r="E2" s="93"/>
      <c r="F2" s="93"/>
      <c r="G2" s="93"/>
    </row>
    <row r="3" spans="1:7" ht="15.9" x14ac:dyDescent="0.45">
      <c r="B3" s="4" t="s">
        <v>124</v>
      </c>
      <c r="C3" s="4" t="s">
        <v>3</v>
      </c>
      <c r="D3" s="4" t="s">
        <v>1</v>
      </c>
      <c r="E3" s="4" t="s">
        <v>2</v>
      </c>
      <c r="F3" s="4" t="s">
        <v>147</v>
      </c>
      <c r="G3" s="4" t="s">
        <v>128</v>
      </c>
    </row>
    <row r="4" spans="1:7" x14ac:dyDescent="0.4">
      <c r="B4" t="s">
        <v>4</v>
      </c>
      <c r="C4" s="3">
        <f>HOME!$F$9</f>
        <v>1686.4161349178019</v>
      </c>
      <c r="D4" s="2">
        <f>HOME!$I$6</f>
        <v>562.5</v>
      </c>
      <c r="E4" s="2">
        <f>HOME!$I$14</f>
        <v>200</v>
      </c>
      <c r="F4" s="3">
        <f t="shared" ref="F4:F35" si="0">SUM(C4:E4)</f>
        <v>2448.9161349178021</v>
      </c>
      <c r="G4" s="3">
        <f>C4+D4+E4</f>
        <v>2448.9161349178021</v>
      </c>
    </row>
    <row r="5" spans="1:7" x14ac:dyDescent="0.4">
      <c r="B5" t="s">
        <v>5</v>
      </c>
      <c r="C5" s="3">
        <f>HOME!$F$9</f>
        <v>1686.4161349178019</v>
      </c>
      <c r="D5" s="2">
        <f>HOME!$I$6</f>
        <v>562.5</v>
      </c>
      <c r="E5" s="2">
        <f>HOME!$I$14</f>
        <v>200</v>
      </c>
      <c r="F5" s="3">
        <f t="shared" si="0"/>
        <v>2448.9161349178021</v>
      </c>
      <c r="G5" s="3">
        <f t="shared" ref="G5:G36" si="1">C5+D5+E5+G4</f>
        <v>4897.8322698356042</v>
      </c>
    </row>
    <row r="6" spans="1:7" x14ac:dyDescent="0.4">
      <c r="B6" t="s">
        <v>6</v>
      </c>
      <c r="C6" s="3">
        <f>HOME!$F$9</f>
        <v>1686.4161349178019</v>
      </c>
      <c r="D6" s="2">
        <f>HOME!$I$6</f>
        <v>562.5</v>
      </c>
      <c r="E6" s="2">
        <f>HOME!$I$14</f>
        <v>200</v>
      </c>
      <c r="F6" s="3">
        <f t="shared" si="0"/>
        <v>2448.9161349178021</v>
      </c>
      <c r="G6" s="3">
        <f t="shared" si="1"/>
        <v>7346.7484047534062</v>
      </c>
    </row>
    <row r="7" spans="1:7" x14ac:dyDescent="0.4">
      <c r="B7" t="s">
        <v>7</v>
      </c>
      <c r="C7" s="3">
        <f>HOME!$F$9</f>
        <v>1686.4161349178019</v>
      </c>
      <c r="D7" s="2">
        <f>HOME!$I$6</f>
        <v>562.5</v>
      </c>
      <c r="E7" s="2">
        <f>HOME!$I$14</f>
        <v>200</v>
      </c>
      <c r="F7" s="3">
        <f t="shared" si="0"/>
        <v>2448.9161349178021</v>
      </c>
      <c r="G7" s="3">
        <f t="shared" si="1"/>
        <v>9795.6645396712083</v>
      </c>
    </row>
    <row r="8" spans="1:7" x14ac:dyDescent="0.4">
      <c r="B8" t="s">
        <v>8</v>
      </c>
      <c r="C8" s="3">
        <f>HOME!$F$9</f>
        <v>1686.4161349178019</v>
      </c>
      <c r="D8" s="2">
        <f>HOME!$I$6</f>
        <v>562.5</v>
      </c>
      <c r="E8" s="2">
        <f>HOME!$I$14</f>
        <v>200</v>
      </c>
      <c r="F8" s="3">
        <f t="shared" si="0"/>
        <v>2448.9161349178021</v>
      </c>
      <c r="G8" s="3">
        <f t="shared" si="1"/>
        <v>12244.580674589011</v>
      </c>
    </row>
    <row r="9" spans="1:7" x14ac:dyDescent="0.4">
      <c r="B9" t="s">
        <v>9</v>
      </c>
      <c r="C9" s="3">
        <f>HOME!$F$9</f>
        <v>1686.4161349178019</v>
      </c>
      <c r="D9" s="2">
        <f>HOME!$I$6</f>
        <v>562.5</v>
      </c>
      <c r="E9" s="2">
        <f>HOME!$I$14</f>
        <v>200</v>
      </c>
      <c r="F9" s="3">
        <f t="shared" si="0"/>
        <v>2448.9161349178021</v>
      </c>
      <c r="G9" s="3">
        <f t="shared" si="1"/>
        <v>14693.496809506814</v>
      </c>
    </row>
    <row r="10" spans="1:7" x14ac:dyDescent="0.4">
      <c r="B10" t="s">
        <v>10</v>
      </c>
      <c r="C10" s="3">
        <f>HOME!$F$9</f>
        <v>1686.4161349178019</v>
      </c>
      <c r="D10" s="2">
        <f>HOME!$I$6</f>
        <v>562.5</v>
      </c>
      <c r="E10" s="2">
        <f>HOME!$I$14</f>
        <v>200</v>
      </c>
      <c r="F10" s="3">
        <f t="shared" si="0"/>
        <v>2448.9161349178021</v>
      </c>
      <c r="G10" s="3">
        <f t="shared" si="1"/>
        <v>17142.412944424617</v>
      </c>
    </row>
    <row r="11" spans="1:7" x14ac:dyDescent="0.4">
      <c r="B11" t="s">
        <v>11</v>
      </c>
      <c r="C11" s="3">
        <f>HOME!$F$9</f>
        <v>1686.4161349178019</v>
      </c>
      <c r="D11" s="2">
        <f>HOME!$I$6</f>
        <v>562.5</v>
      </c>
      <c r="E11" s="2">
        <f>HOME!$I$14</f>
        <v>200</v>
      </c>
      <c r="F11" s="3">
        <f t="shared" si="0"/>
        <v>2448.9161349178021</v>
      </c>
      <c r="G11" s="3">
        <f t="shared" si="1"/>
        <v>19591.32907934242</v>
      </c>
    </row>
    <row r="12" spans="1:7" x14ac:dyDescent="0.4">
      <c r="B12" t="s">
        <v>12</v>
      </c>
      <c r="C12" s="3">
        <f>HOME!$F$9</f>
        <v>1686.4161349178019</v>
      </c>
      <c r="D12" s="2">
        <f>HOME!$I$6</f>
        <v>562.5</v>
      </c>
      <c r="E12" s="2">
        <f>HOME!$I$14</f>
        <v>200</v>
      </c>
      <c r="F12" s="3">
        <f t="shared" si="0"/>
        <v>2448.9161349178021</v>
      </c>
      <c r="G12" s="3">
        <f t="shared" si="1"/>
        <v>22040.245214260223</v>
      </c>
    </row>
    <row r="13" spans="1:7" x14ac:dyDescent="0.4">
      <c r="B13" t="s">
        <v>13</v>
      </c>
      <c r="C13" s="3">
        <f>HOME!$F$9</f>
        <v>1686.4161349178019</v>
      </c>
      <c r="D13" s="2">
        <f>HOME!$I$6</f>
        <v>562.5</v>
      </c>
      <c r="E13" s="2">
        <f>HOME!$I$14</f>
        <v>200</v>
      </c>
      <c r="F13" s="3">
        <f t="shared" si="0"/>
        <v>2448.9161349178021</v>
      </c>
      <c r="G13" s="3">
        <f t="shared" si="1"/>
        <v>24489.161349178026</v>
      </c>
    </row>
    <row r="14" spans="1:7" x14ac:dyDescent="0.4">
      <c r="B14" t="s">
        <v>14</v>
      </c>
      <c r="C14" s="3">
        <f>HOME!$F$9</f>
        <v>1686.4161349178019</v>
      </c>
      <c r="D14" s="2">
        <f>HOME!$I$6</f>
        <v>562.5</v>
      </c>
      <c r="E14" s="2">
        <f>HOME!$I$14</f>
        <v>200</v>
      </c>
      <c r="F14" s="3">
        <f t="shared" si="0"/>
        <v>2448.9161349178021</v>
      </c>
      <c r="G14" s="3">
        <f t="shared" si="1"/>
        <v>26938.077484095829</v>
      </c>
    </row>
    <row r="15" spans="1:7" x14ac:dyDescent="0.4">
      <c r="B15" t="s">
        <v>15</v>
      </c>
      <c r="C15" s="3">
        <f>HOME!$F$9</f>
        <v>1686.4161349178019</v>
      </c>
      <c r="D15" s="2">
        <f>HOME!$I$6</f>
        <v>562.5</v>
      </c>
      <c r="E15" s="2">
        <f>HOME!$I$14</f>
        <v>200</v>
      </c>
      <c r="F15" s="3">
        <f t="shared" si="0"/>
        <v>2448.9161349178021</v>
      </c>
      <c r="G15" s="3">
        <f t="shared" si="1"/>
        <v>29386.993619013632</v>
      </c>
    </row>
    <row r="16" spans="1:7" x14ac:dyDescent="0.4">
      <c r="B16" t="s">
        <v>16</v>
      </c>
      <c r="C16" s="3">
        <f>HOME!$F$9</f>
        <v>1686.4161349178019</v>
      </c>
      <c r="D16" s="2">
        <f>HOME!$I$6</f>
        <v>562.5</v>
      </c>
      <c r="E16" s="2">
        <f>HOME!$I$14</f>
        <v>200</v>
      </c>
      <c r="F16" s="3">
        <f t="shared" si="0"/>
        <v>2448.9161349178021</v>
      </c>
      <c r="G16" s="3">
        <f t="shared" si="1"/>
        <v>31835.909753931435</v>
      </c>
    </row>
    <row r="17" spans="2:7" x14ac:dyDescent="0.4">
      <c r="B17" t="s">
        <v>17</v>
      </c>
      <c r="C17" s="3">
        <f>HOME!$F$9</f>
        <v>1686.4161349178019</v>
      </c>
      <c r="D17" s="2">
        <f>HOME!$I$6</f>
        <v>562.5</v>
      </c>
      <c r="E17" s="2">
        <f>HOME!$I$14</f>
        <v>200</v>
      </c>
      <c r="F17" s="3">
        <f t="shared" si="0"/>
        <v>2448.9161349178021</v>
      </c>
      <c r="G17" s="3">
        <f t="shared" si="1"/>
        <v>34284.825888849235</v>
      </c>
    </row>
    <row r="18" spans="2:7" x14ac:dyDescent="0.4">
      <c r="B18" t="s">
        <v>18</v>
      </c>
      <c r="C18" s="3">
        <f>HOME!$F$9</f>
        <v>1686.4161349178019</v>
      </c>
      <c r="D18" s="2">
        <f>HOME!$I$6</f>
        <v>562.5</v>
      </c>
      <c r="E18" s="2">
        <f>HOME!$I$14</f>
        <v>200</v>
      </c>
      <c r="F18" s="3">
        <f t="shared" si="0"/>
        <v>2448.9161349178021</v>
      </c>
      <c r="G18" s="3">
        <f t="shared" si="1"/>
        <v>36733.742023767038</v>
      </c>
    </row>
    <row r="19" spans="2:7" x14ac:dyDescent="0.4">
      <c r="B19" t="s">
        <v>19</v>
      </c>
      <c r="C19" s="3">
        <f>HOME!$F$9</f>
        <v>1686.4161349178019</v>
      </c>
      <c r="D19" s="2">
        <f>HOME!$I$6</f>
        <v>562.5</v>
      </c>
      <c r="E19" s="2">
        <f>HOME!$I$14</f>
        <v>200</v>
      </c>
      <c r="F19" s="3">
        <f t="shared" si="0"/>
        <v>2448.9161349178021</v>
      </c>
      <c r="G19" s="3">
        <f t="shared" si="1"/>
        <v>39182.658158684841</v>
      </c>
    </row>
    <row r="20" spans="2:7" x14ac:dyDescent="0.4">
      <c r="B20" t="s">
        <v>20</v>
      </c>
      <c r="C20" s="3">
        <f>HOME!$F$9</f>
        <v>1686.4161349178019</v>
      </c>
      <c r="D20" s="2">
        <f>HOME!$I$6</f>
        <v>562.5</v>
      </c>
      <c r="E20" s="2">
        <f>HOME!$I$14</f>
        <v>200</v>
      </c>
      <c r="F20" s="3">
        <f t="shared" si="0"/>
        <v>2448.9161349178021</v>
      </c>
      <c r="G20" s="3">
        <f t="shared" si="1"/>
        <v>41631.574293602644</v>
      </c>
    </row>
    <row r="21" spans="2:7" x14ac:dyDescent="0.4">
      <c r="B21" t="s">
        <v>21</v>
      </c>
      <c r="C21" s="3">
        <f>HOME!$F$9</f>
        <v>1686.4161349178019</v>
      </c>
      <c r="D21" s="2">
        <f>HOME!$I$6</f>
        <v>562.5</v>
      </c>
      <c r="E21" s="2">
        <f>HOME!$I$14</f>
        <v>200</v>
      </c>
      <c r="F21" s="3">
        <f t="shared" si="0"/>
        <v>2448.9161349178021</v>
      </c>
      <c r="G21" s="3">
        <f t="shared" si="1"/>
        <v>44080.490428520447</v>
      </c>
    </row>
    <row r="22" spans="2:7" x14ac:dyDescent="0.4">
      <c r="B22" t="s">
        <v>22</v>
      </c>
      <c r="C22" s="3">
        <f>HOME!$F$9</f>
        <v>1686.4161349178019</v>
      </c>
      <c r="D22" s="2">
        <f>HOME!$I$6</f>
        <v>562.5</v>
      </c>
      <c r="E22" s="2">
        <f>HOME!$I$14</f>
        <v>200</v>
      </c>
      <c r="F22" s="3">
        <f t="shared" si="0"/>
        <v>2448.9161349178021</v>
      </c>
      <c r="G22" s="3">
        <f t="shared" si="1"/>
        <v>46529.40656343825</v>
      </c>
    </row>
    <row r="23" spans="2:7" x14ac:dyDescent="0.4">
      <c r="B23" t="s">
        <v>23</v>
      </c>
      <c r="C23" s="3">
        <f>HOME!$F$9</f>
        <v>1686.4161349178019</v>
      </c>
      <c r="D23" s="2">
        <f>HOME!$I$6</f>
        <v>562.5</v>
      </c>
      <c r="E23" s="2">
        <f>HOME!$I$14</f>
        <v>200</v>
      </c>
      <c r="F23" s="3">
        <f t="shared" si="0"/>
        <v>2448.9161349178021</v>
      </c>
      <c r="G23" s="3">
        <f t="shared" si="1"/>
        <v>48978.322698356053</v>
      </c>
    </row>
    <row r="24" spans="2:7" x14ac:dyDescent="0.4">
      <c r="B24" t="s">
        <v>24</v>
      </c>
      <c r="C24" s="3">
        <f>HOME!$F$9</f>
        <v>1686.4161349178019</v>
      </c>
      <c r="D24" s="2">
        <f>HOME!$I$6</f>
        <v>562.5</v>
      </c>
      <c r="E24" s="2">
        <f>HOME!$I$14</f>
        <v>200</v>
      </c>
      <c r="F24" s="3">
        <f t="shared" si="0"/>
        <v>2448.9161349178021</v>
      </c>
      <c r="G24" s="3">
        <f t="shared" si="1"/>
        <v>51427.238833273856</v>
      </c>
    </row>
    <row r="25" spans="2:7" x14ac:dyDescent="0.4">
      <c r="B25" t="s">
        <v>25</v>
      </c>
      <c r="C25" s="3">
        <f>HOME!$F$9</f>
        <v>1686.4161349178019</v>
      </c>
      <c r="D25" s="2">
        <f>HOME!$I$6</f>
        <v>562.5</v>
      </c>
      <c r="E25" s="2">
        <f>HOME!$I$14</f>
        <v>200</v>
      </c>
      <c r="F25" s="3">
        <f t="shared" si="0"/>
        <v>2448.9161349178021</v>
      </c>
      <c r="G25" s="3">
        <f t="shared" si="1"/>
        <v>53876.154968191659</v>
      </c>
    </row>
    <row r="26" spans="2:7" x14ac:dyDescent="0.4">
      <c r="B26" t="s">
        <v>26</v>
      </c>
      <c r="C26" s="3">
        <f>HOME!$F$9</f>
        <v>1686.4161349178019</v>
      </c>
      <c r="D26" s="2">
        <f>HOME!$I$6</f>
        <v>562.5</v>
      </c>
      <c r="E26" s="2">
        <f>HOME!$I$14</f>
        <v>200</v>
      </c>
      <c r="F26" s="3">
        <f t="shared" si="0"/>
        <v>2448.9161349178021</v>
      </c>
      <c r="G26" s="3">
        <f t="shared" si="1"/>
        <v>56325.071103109462</v>
      </c>
    </row>
    <row r="27" spans="2:7" x14ac:dyDescent="0.4">
      <c r="B27" t="s">
        <v>27</v>
      </c>
      <c r="C27" s="3">
        <f>HOME!$F$9</f>
        <v>1686.4161349178019</v>
      </c>
      <c r="D27" s="2">
        <f>HOME!$I$6</f>
        <v>562.5</v>
      </c>
      <c r="E27" s="2">
        <f>HOME!$I$14</f>
        <v>200</v>
      </c>
      <c r="F27" s="3">
        <f t="shared" si="0"/>
        <v>2448.9161349178021</v>
      </c>
      <c r="G27" s="3">
        <f t="shared" si="1"/>
        <v>58773.987238027265</v>
      </c>
    </row>
    <row r="28" spans="2:7" x14ac:dyDescent="0.4">
      <c r="B28" t="s">
        <v>28</v>
      </c>
      <c r="C28" s="3">
        <f>HOME!$F$9</f>
        <v>1686.4161349178019</v>
      </c>
      <c r="D28" s="2">
        <f>HOME!$I$6</f>
        <v>562.5</v>
      </c>
      <c r="E28" s="2">
        <f>HOME!$I$14</f>
        <v>200</v>
      </c>
      <c r="F28" s="3">
        <f t="shared" si="0"/>
        <v>2448.9161349178021</v>
      </c>
      <c r="G28" s="3">
        <f t="shared" si="1"/>
        <v>61222.903372945068</v>
      </c>
    </row>
    <row r="29" spans="2:7" x14ac:dyDescent="0.4">
      <c r="B29" t="s">
        <v>29</v>
      </c>
      <c r="C29" s="3">
        <f>HOME!$F$9</f>
        <v>1686.4161349178019</v>
      </c>
      <c r="D29" s="2">
        <f>HOME!$I$6</f>
        <v>562.5</v>
      </c>
      <c r="E29" s="2">
        <f>HOME!$I$14</f>
        <v>200</v>
      </c>
      <c r="F29" s="3">
        <f t="shared" si="0"/>
        <v>2448.9161349178021</v>
      </c>
      <c r="G29" s="3">
        <f t="shared" si="1"/>
        <v>63671.819507862871</v>
      </c>
    </row>
    <row r="30" spans="2:7" x14ac:dyDescent="0.4">
      <c r="B30" t="s">
        <v>30</v>
      </c>
      <c r="C30" s="3">
        <f>HOME!$F$9</f>
        <v>1686.4161349178019</v>
      </c>
      <c r="D30" s="2">
        <f>HOME!$I$6</f>
        <v>562.5</v>
      </c>
      <c r="E30" s="2">
        <f>HOME!$I$14</f>
        <v>200</v>
      </c>
      <c r="F30" s="3">
        <f t="shared" si="0"/>
        <v>2448.9161349178021</v>
      </c>
      <c r="G30" s="3">
        <f t="shared" si="1"/>
        <v>66120.735642780666</v>
      </c>
    </row>
    <row r="31" spans="2:7" x14ac:dyDescent="0.4">
      <c r="B31" t="s">
        <v>31</v>
      </c>
      <c r="C31" s="3">
        <f>HOME!$F$9</f>
        <v>1686.4161349178019</v>
      </c>
      <c r="D31" s="2">
        <f>HOME!$I$6</f>
        <v>562.5</v>
      </c>
      <c r="E31" s="2">
        <f>HOME!$I$14</f>
        <v>200</v>
      </c>
      <c r="F31" s="3">
        <f t="shared" si="0"/>
        <v>2448.9161349178021</v>
      </c>
      <c r="G31" s="3">
        <f t="shared" si="1"/>
        <v>68569.651777698469</v>
      </c>
    </row>
    <row r="32" spans="2:7" x14ac:dyDescent="0.4">
      <c r="B32" t="s">
        <v>32</v>
      </c>
      <c r="C32" s="3">
        <f>HOME!$F$9</f>
        <v>1686.4161349178019</v>
      </c>
      <c r="D32" s="2">
        <f>HOME!$I$6</f>
        <v>562.5</v>
      </c>
      <c r="E32" s="2">
        <f>HOME!$I$14</f>
        <v>200</v>
      </c>
      <c r="F32" s="3">
        <f t="shared" si="0"/>
        <v>2448.9161349178021</v>
      </c>
      <c r="G32" s="3">
        <f t="shared" si="1"/>
        <v>71018.567912616272</v>
      </c>
    </row>
    <row r="33" spans="2:7" x14ac:dyDescent="0.4">
      <c r="B33" t="s">
        <v>33</v>
      </c>
      <c r="C33" s="3">
        <f>HOME!$F$9</f>
        <v>1686.4161349178019</v>
      </c>
      <c r="D33" s="2">
        <f>HOME!$I$6</f>
        <v>562.5</v>
      </c>
      <c r="E33" s="2">
        <f>HOME!$I$14</f>
        <v>200</v>
      </c>
      <c r="F33" s="3">
        <f t="shared" si="0"/>
        <v>2448.9161349178021</v>
      </c>
      <c r="G33" s="3">
        <f t="shared" si="1"/>
        <v>73467.484047534075</v>
      </c>
    </row>
    <row r="34" spans="2:7" x14ac:dyDescent="0.4">
      <c r="B34" t="s">
        <v>34</v>
      </c>
      <c r="C34" s="3">
        <f>HOME!$F$9</f>
        <v>1686.4161349178019</v>
      </c>
      <c r="D34" s="2">
        <f>HOME!$I$6</f>
        <v>562.5</v>
      </c>
      <c r="E34" s="2">
        <f>HOME!$I$14</f>
        <v>200</v>
      </c>
      <c r="F34" s="3">
        <f t="shared" si="0"/>
        <v>2448.9161349178021</v>
      </c>
      <c r="G34" s="3">
        <f t="shared" si="1"/>
        <v>75916.400182451878</v>
      </c>
    </row>
    <row r="35" spans="2:7" x14ac:dyDescent="0.4">
      <c r="B35" t="s">
        <v>35</v>
      </c>
      <c r="C35" s="3">
        <f>HOME!$F$9</f>
        <v>1686.4161349178019</v>
      </c>
      <c r="D35" s="2">
        <f>HOME!$I$6</f>
        <v>562.5</v>
      </c>
      <c r="E35" s="2">
        <f>HOME!$I$14</f>
        <v>200</v>
      </c>
      <c r="F35" s="3">
        <f t="shared" si="0"/>
        <v>2448.9161349178021</v>
      </c>
      <c r="G35" s="3">
        <f t="shared" si="1"/>
        <v>78365.316317369681</v>
      </c>
    </row>
    <row r="36" spans="2:7" x14ac:dyDescent="0.4">
      <c r="B36" t="s">
        <v>36</v>
      </c>
      <c r="C36" s="3">
        <f>HOME!$F$9</f>
        <v>1686.4161349178019</v>
      </c>
      <c r="D36" s="2">
        <f>HOME!$I$6</f>
        <v>562.5</v>
      </c>
      <c r="E36" s="2">
        <f>HOME!$I$14</f>
        <v>200</v>
      </c>
      <c r="F36" s="3">
        <f t="shared" ref="F36:F67" si="2">SUM(C36:E36)</f>
        <v>2448.9161349178021</v>
      </c>
      <c r="G36" s="3">
        <f t="shared" si="1"/>
        <v>80814.232452287484</v>
      </c>
    </row>
    <row r="37" spans="2:7" x14ac:dyDescent="0.4">
      <c r="B37" t="s">
        <v>37</v>
      </c>
      <c r="C37" s="3">
        <f>HOME!$F$9</f>
        <v>1686.4161349178019</v>
      </c>
      <c r="D37" s="2">
        <f>HOME!$I$6</f>
        <v>562.5</v>
      </c>
      <c r="E37" s="2">
        <f>HOME!$I$14</f>
        <v>200</v>
      </c>
      <c r="F37" s="3">
        <f t="shared" si="2"/>
        <v>2448.9161349178021</v>
      </c>
      <c r="G37" s="3">
        <f t="shared" ref="G37:G68" si="3">C37+D37+E37+G36</f>
        <v>83263.148587205287</v>
      </c>
    </row>
    <row r="38" spans="2:7" x14ac:dyDescent="0.4">
      <c r="B38" t="s">
        <v>38</v>
      </c>
      <c r="C38" s="3">
        <f>HOME!$F$9</f>
        <v>1686.4161349178019</v>
      </c>
      <c r="D38" s="2">
        <f>HOME!$I$6</f>
        <v>562.5</v>
      </c>
      <c r="E38" s="2">
        <f>HOME!$I$14</f>
        <v>200</v>
      </c>
      <c r="F38" s="3">
        <f t="shared" si="2"/>
        <v>2448.9161349178021</v>
      </c>
      <c r="G38" s="3">
        <f t="shared" si="3"/>
        <v>85712.06472212309</v>
      </c>
    </row>
    <row r="39" spans="2:7" x14ac:dyDescent="0.4">
      <c r="B39" t="s">
        <v>39</v>
      </c>
      <c r="C39" s="3">
        <f>HOME!$F$9</f>
        <v>1686.4161349178019</v>
      </c>
      <c r="D39" s="2">
        <f>HOME!$I$6</f>
        <v>562.5</v>
      </c>
      <c r="E39" s="2">
        <f>HOME!$I$14</f>
        <v>200</v>
      </c>
      <c r="F39" s="3">
        <f t="shared" si="2"/>
        <v>2448.9161349178021</v>
      </c>
      <c r="G39" s="3">
        <f t="shared" si="3"/>
        <v>88160.980857040893</v>
      </c>
    </row>
    <row r="40" spans="2:7" x14ac:dyDescent="0.4">
      <c r="B40" t="s">
        <v>40</v>
      </c>
      <c r="C40" s="3">
        <f>HOME!$F$9</f>
        <v>1686.4161349178019</v>
      </c>
      <c r="D40" s="2">
        <f>HOME!$I$6</f>
        <v>562.5</v>
      </c>
      <c r="E40" s="2">
        <f>HOME!$I$14</f>
        <v>200</v>
      </c>
      <c r="F40" s="3">
        <f t="shared" si="2"/>
        <v>2448.9161349178021</v>
      </c>
      <c r="G40" s="3">
        <f t="shared" si="3"/>
        <v>90609.896991958696</v>
      </c>
    </row>
    <row r="41" spans="2:7" x14ac:dyDescent="0.4">
      <c r="B41" t="s">
        <v>41</v>
      </c>
      <c r="C41" s="3">
        <f>HOME!$F$9</f>
        <v>1686.4161349178019</v>
      </c>
      <c r="D41" s="2">
        <f>HOME!$I$6</f>
        <v>562.5</v>
      </c>
      <c r="E41" s="2">
        <f>HOME!$I$14</f>
        <v>200</v>
      </c>
      <c r="F41" s="3">
        <f t="shared" si="2"/>
        <v>2448.9161349178021</v>
      </c>
      <c r="G41" s="3">
        <f t="shared" si="3"/>
        <v>93058.813126876499</v>
      </c>
    </row>
    <row r="42" spans="2:7" x14ac:dyDescent="0.4">
      <c r="B42" t="s">
        <v>42</v>
      </c>
      <c r="C42" s="3">
        <f>HOME!$F$9</f>
        <v>1686.4161349178019</v>
      </c>
      <c r="D42" s="2">
        <f>HOME!$I$6</f>
        <v>562.5</v>
      </c>
      <c r="E42" s="2">
        <f>HOME!$I$14</f>
        <v>200</v>
      </c>
      <c r="F42" s="3">
        <f t="shared" si="2"/>
        <v>2448.9161349178021</v>
      </c>
      <c r="G42" s="3">
        <f t="shared" si="3"/>
        <v>95507.729261794302</v>
      </c>
    </row>
    <row r="43" spans="2:7" x14ac:dyDescent="0.4">
      <c r="B43" t="s">
        <v>43</v>
      </c>
      <c r="C43" s="3">
        <f>HOME!$F$9</f>
        <v>1686.4161349178019</v>
      </c>
      <c r="D43" s="2">
        <f>HOME!$I$6</f>
        <v>562.5</v>
      </c>
      <c r="E43" s="2">
        <f>HOME!$I$14</f>
        <v>200</v>
      </c>
      <c r="F43" s="3">
        <f t="shared" si="2"/>
        <v>2448.9161349178021</v>
      </c>
      <c r="G43" s="3">
        <f t="shared" si="3"/>
        <v>97956.645396712105</v>
      </c>
    </row>
    <row r="44" spans="2:7" x14ac:dyDescent="0.4">
      <c r="B44" t="s">
        <v>44</v>
      </c>
      <c r="C44" s="3">
        <f>HOME!$F$9</f>
        <v>1686.4161349178019</v>
      </c>
      <c r="D44" s="2">
        <f>HOME!$I$6</f>
        <v>562.5</v>
      </c>
      <c r="E44" s="2">
        <f>HOME!$I$14</f>
        <v>200</v>
      </c>
      <c r="F44" s="3">
        <f t="shared" si="2"/>
        <v>2448.9161349178021</v>
      </c>
      <c r="G44" s="3">
        <f t="shared" si="3"/>
        <v>100405.56153162991</v>
      </c>
    </row>
    <row r="45" spans="2:7" x14ac:dyDescent="0.4">
      <c r="B45" t="s">
        <v>45</v>
      </c>
      <c r="C45" s="3">
        <f>HOME!$F$9</f>
        <v>1686.4161349178019</v>
      </c>
      <c r="D45" s="2">
        <f>HOME!$I$6</f>
        <v>562.5</v>
      </c>
      <c r="E45" s="2">
        <f>HOME!$I$14</f>
        <v>200</v>
      </c>
      <c r="F45" s="3">
        <f t="shared" si="2"/>
        <v>2448.9161349178021</v>
      </c>
      <c r="G45" s="3">
        <f t="shared" si="3"/>
        <v>102854.47766654771</v>
      </c>
    </row>
    <row r="46" spans="2:7" x14ac:dyDescent="0.4">
      <c r="B46" t="s">
        <v>46</v>
      </c>
      <c r="C46" s="3">
        <f>HOME!$F$9</f>
        <v>1686.4161349178019</v>
      </c>
      <c r="D46" s="2">
        <f>HOME!$I$6</f>
        <v>562.5</v>
      </c>
      <c r="E46" s="2">
        <f>HOME!$I$14</f>
        <v>200</v>
      </c>
      <c r="F46" s="3">
        <f t="shared" si="2"/>
        <v>2448.9161349178021</v>
      </c>
      <c r="G46" s="3">
        <f t="shared" si="3"/>
        <v>105303.39380146551</v>
      </c>
    </row>
    <row r="47" spans="2:7" x14ac:dyDescent="0.4">
      <c r="B47" t="s">
        <v>47</v>
      </c>
      <c r="C47" s="3">
        <f>HOME!$F$9</f>
        <v>1686.4161349178019</v>
      </c>
      <c r="D47" s="2">
        <f>HOME!$I$6</f>
        <v>562.5</v>
      </c>
      <c r="E47" s="2">
        <f>HOME!$I$14</f>
        <v>200</v>
      </c>
      <c r="F47" s="3">
        <f t="shared" si="2"/>
        <v>2448.9161349178021</v>
      </c>
      <c r="G47" s="3">
        <f t="shared" si="3"/>
        <v>107752.30993638332</v>
      </c>
    </row>
    <row r="48" spans="2:7" x14ac:dyDescent="0.4">
      <c r="B48" t="s">
        <v>48</v>
      </c>
      <c r="C48" s="3">
        <f>HOME!$F$9</f>
        <v>1686.4161349178019</v>
      </c>
      <c r="D48" s="2">
        <f>HOME!$I$6</f>
        <v>562.5</v>
      </c>
      <c r="E48" s="2">
        <f>HOME!$I$14</f>
        <v>200</v>
      </c>
      <c r="F48" s="3">
        <f t="shared" si="2"/>
        <v>2448.9161349178021</v>
      </c>
      <c r="G48" s="3">
        <f t="shared" si="3"/>
        <v>110201.22607130112</v>
      </c>
    </row>
    <row r="49" spans="2:7" x14ac:dyDescent="0.4">
      <c r="B49" t="s">
        <v>49</v>
      </c>
      <c r="C49" s="3">
        <f>HOME!$F$9</f>
        <v>1686.4161349178019</v>
      </c>
      <c r="D49" s="2">
        <f>HOME!$I$6</f>
        <v>562.5</v>
      </c>
      <c r="E49" s="2">
        <f>HOME!$I$14</f>
        <v>200</v>
      </c>
      <c r="F49" s="3">
        <f t="shared" si="2"/>
        <v>2448.9161349178021</v>
      </c>
      <c r="G49" s="3">
        <f t="shared" si="3"/>
        <v>112650.14220621892</v>
      </c>
    </row>
    <row r="50" spans="2:7" x14ac:dyDescent="0.4">
      <c r="B50" t="s">
        <v>50</v>
      </c>
      <c r="C50" s="3">
        <f>HOME!$F$9</f>
        <v>1686.4161349178019</v>
      </c>
      <c r="D50" s="2">
        <f>HOME!$I$6</f>
        <v>562.5</v>
      </c>
      <c r="E50" s="2">
        <f>HOME!$I$14</f>
        <v>200</v>
      </c>
      <c r="F50" s="3">
        <f t="shared" si="2"/>
        <v>2448.9161349178021</v>
      </c>
      <c r="G50" s="3">
        <f t="shared" si="3"/>
        <v>115099.05834113673</v>
      </c>
    </row>
    <row r="51" spans="2:7" x14ac:dyDescent="0.4">
      <c r="B51" t="s">
        <v>51</v>
      </c>
      <c r="C51" s="3">
        <f>HOME!$F$9</f>
        <v>1686.4161349178019</v>
      </c>
      <c r="D51" s="2">
        <f>HOME!$I$6</f>
        <v>562.5</v>
      </c>
      <c r="E51" s="2">
        <f>HOME!$I$14</f>
        <v>200</v>
      </c>
      <c r="F51" s="3">
        <f t="shared" si="2"/>
        <v>2448.9161349178021</v>
      </c>
      <c r="G51" s="3">
        <f t="shared" si="3"/>
        <v>117547.97447605453</v>
      </c>
    </row>
    <row r="52" spans="2:7" x14ac:dyDescent="0.4">
      <c r="B52" t="s">
        <v>52</v>
      </c>
      <c r="C52" s="3">
        <f>HOME!$F$9</f>
        <v>1686.4161349178019</v>
      </c>
      <c r="D52" s="2">
        <f>HOME!$I$6</f>
        <v>562.5</v>
      </c>
      <c r="E52" s="2">
        <f>HOME!$I$14</f>
        <v>200</v>
      </c>
      <c r="F52" s="3">
        <f t="shared" si="2"/>
        <v>2448.9161349178021</v>
      </c>
      <c r="G52" s="3">
        <f t="shared" si="3"/>
        <v>119996.89061097233</v>
      </c>
    </row>
    <row r="53" spans="2:7" x14ac:dyDescent="0.4">
      <c r="B53" t="s">
        <v>53</v>
      </c>
      <c r="C53" s="3">
        <f>HOME!$F$9</f>
        <v>1686.4161349178019</v>
      </c>
      <c r="D53" s="2">
        <f>HOME!$I$6</f>
        <v>562.5</v>
      </c>
      <c r="E53" s="2">
        <f>HOME!$I$14</f>
        <v>200</v>
      </c>
      <c r="F53" s="3">
        <f t="shared" si="2"/>
        <v>2448.9161349178021</v>
      </c>
      <c r="G53" s="3">
        <f t="shared" si="3"/>
        <v>122445.80674589014</v>
      </c>
    </row>
    <row r="54" spans="2:7" x14ac:dyDescent="0.4">
      <c r="B54" t="s">
        <v>54</v>
      </c>
      <c r="C54" s="3">
        <f>HOME!$F$9</f>
        <v>1686.4161349178019</v>
      </c>
      <c r="D54" s="2">
        <f>HOME!$I$6</f>
        <v>562.5</v>
      </c>
      <c r="E54" s="2">
        <f>HOME!$I$14</f>
        <v>200</v>
      </c>
      <c r="F54" s="3">
        <f t="shared" si="2"/>
        <v>2448.9161349178021</v>
      </c>
      <c r="G54" s="3">
        <f t="shared" si="3"/>
        <v>124894.72288080794</v>
      </c>
    </row>
    <row r="55" spans="2:7" x14ac:dyDescent="0.4">
      <c r="B55" t="s">
        <v>55</v>
      </c>
      <c r="C55" s="3">
        <f>HOME!$F$9</f>
        <v>1686.4161349178019</v>
      </c>
      <c r="D55" s="2">
        <f>HOME!$I$6</f>
        <v>562.5</v>
      </c>
      <c r="E55" s="2">
        <f>HOME!$I$14</f>
        <v>200</v>
      </c>
      <c r="F55" s="3">
        <f t="shared" si="2"/>
        <v>2448.9161349178021</v>
      </c>
      <c r="G55" s="3">
        <f t="shared" si="3"/>
        <v>127343.63901572574</v>
      </c>
    </row>
    <row r="56" spans="2:7" x14ac:dyDescent="0.4">
      <c r="B56" t="s">
        <v>56</v>
      </c>
      <c r="C56" s="3">
        <f>HOME!$F$9</f>
        <v>1686.4161349178019</v>
      </c>
      <c r="D56" s="2">
        <f>HOME!$I$6</f>
        <v>562.5</v>
      </c>
      <c r="E56" s="2">
        <f>HOME!$I$14</f>
        <v>200</v>
      </c>
      <c r="F56" s="3">
        <f t="shared" si="2"/>
        <v>2448.9161349178021</v>
      </c>
      <c r="G56" s="3">
        <f t="shared" si="3"/>
        <v>129792.55515064354</v>
      </c>
    </row>
    <row r="57" spans="2:7" x14ac:dyDescent="0.4">
      <c r="B57" t="s">
        <v>57</v>
      </c>
      <c r="C57" s="3">
        <f>HOME!$F$9</f>
        <v>1686.4161349178019</v>
      </c>
      <c r="D57" s="2">
        <f>HOME!$I$6</f>
        <v>562.5</v>
      </c>
      <c r="E57" s="2">
        <f>HOME!$I$14</f>
        <v>200</v>
      </c>
      <c r="F57" s="3">
        <f t="shared" si="2"/>
        <v>2448.9161349178021</v>
      </c>
      <c r="G57" s="3">
        <f t="shared" si="3"/>
        <v>132241.47128556133</v>
      </c>
    </row>
    <row r="58" spans="2:7" x14ac:dyDescent="0.4">
      <c r="B58" t="s">
        <v>58</v>
      </c>
      <c r="C58" s="3">
        <f>HOME!$F$9</f>
        <v>1686.4161349178019</v>
      </c>
      <c r="D58" s="2">
        <f>HOME!$I$6</f>
        <v>562.5</v>
      </c>
      <c r="E58" s="2">
        <f>HOME!$I$14</f>
        <v>200</v>
      </c>
      <c r="F58" s="3">
        <f t="shared" si="2"/>
        <v>2448.9161349178021</v>
      </c>
      <c r="G58" s="3">
        <f t="shared" si="3"/>
        <v>134690.38742047912</v>
      </c>
    </row>
    <row r="59" spans="2:7" x14ac:dyDescent="0.4">
      <c r="B59" t="s">
        <v>59</v>
      </c>
      <c r="C59" s="3">
        <f>HOME!$F$9</f>
        <v>1686.4161349178019</v>
      </c>
      <c r="D59" s="2">
        <f>HOME!$I$6</f>
        <v>562.5</v>
      </c>
      <c r="E59" s="2">
        <f>HOME!$I$14</f>
        <v>200</v>
      </c>
      <c r="F59" s="3">
        <f t="shared" si="2"/>
        <v>2448.9161349178021</v>
      </c>
      <c r="G59" s="3">
        <f t="shared" si="3"/>
        <v>137139.30355539691</v>
      </c>
    </row>
    <row r="60" spans="2:7" x14ac:dyDescent="0.4">
      <c r="B60" t="s">
        <v>60</v>
      </c>
      <c r="C60" s="3">
        <f>HOME!$F$9</f>
        <v>1686.4161349178019</v>
      </c>
      <c r="D60" s="2">
        <f>HOME!$I$6</f>
        <v>562.5</v>
      </c>
      <c r="E60" s="2">
        <f>HOME!$I$14</f>
        <v>200</v>
      </c>
      <c r="F60" s="3">
        <f t="shared" si="2"/>
        <v>2448.9161349178021</v>
      </c>
      <c r="G60" s="3">
        <f t="shared" si="3"/>
        <v>139588.2196903147</v>
      </c>
    </row>
    <row r="61" spans="2:7" x14ac:dyDescent="0.4">
      <c r="B61" t="s">
        <v>61</v>
      </c>
      <c r="C61" s="3">
        <f>HOME!$F$9</f>
        <v>1686.4161349178019</v>
      </c>
      <c r="D61" s="2">
        <f>HOME!$I$6</f>
        <v>562.5</v>
      </c>
      <c r="E61" s="2">
        <f>HOME!$I$14</f>
        <v>200</v>
      </c>
      <c r="F61" s="3">
        <f t="shared" si="2"/>
        <v>2448.9161349178021</v>
      </c>
      <c r="G61" s="3">
        <f t="shared" si="3"/>
        <v>142037.13582523249</v>
      </c>
    </row>
    <row r="62" spans="2:7" x14ac:dyDescent="0.4">
      <c r="B62" t="s">
        <v>62</v>
      </c>
      <c r="C62" s="3">
        <f>HOME!$F$9</f>
        <v>1686.4161349178019</v>
      </c>
      <c r="D62" s="2">
        <f>HOME!$I$6</f>
        <v>562.5</v>
      </c>
      <c r="E62" s="2">
        <f>HOME!$I$14</f>
        <v>200</v>
      </c>
      <c r="F62" s="3">
        <f t="shared" si="2"/>
        <v>2448.9161349178021</v>
      </c>
      <c r="G62" s="3">
        <f t="shared" si="3"/>
        <v>144486.05196015027</v>
      </c>
    </row>
    <row r="63" spans="2:7" x14ac:dyDescent="0.4">
      <c r="B63" t="s">
        <v>63</v>
      </c>
      <c r="C63" s="3">
        <f>HOME!$F$9</f>
        <v>1686.4161349178019</v>
      </c>
      <c r="D63" s="2">
        <f>HOME!$I$6</f>
        <v>562.5</v>
      </c>
      <c r="E63" s="2">
        <f>HOME!$I$14</f>
        <v>200</v>
      </c>
      <c r="F63" s="3">
        <f t="shared" si="2"/>
        <v>2448.9161349178021</v>
      </c>
      <c r="G63" s="3">
        <f t="shared" si="3"/>
        <v>146934.96809506806</v>
      </c>
    </row>
    <row r="64" spans="2:7" x14ac:dyDescent="0.4">
      <c r="B64" t="s">
        <v>64</v>
      </c>
      <c r="C64" s="3">
        <f>HOME!$F$9</f>
        <v>1686.4161349178019</v>
      </c>
      <c r="D64" s="2">
        <f>HOME!$I$6</f>
        <v>562.5</v>
      </c>
      <c r="E64" s="2">
        <f>HOME!$I$14</f>
        <v>200</v>
      </c>
      <c r="F64" s="3">
        <f t="shared" si="2"/>
        <v>2448.9161349178021</v>
      </c>
      <c r="G64" s="3">
        <f t="shared" si="3"/>
        <v>149383.88422998585</v>
      </c>
    </row>
    <row r="65" spans="2:7" x14ac:dyDescent="0.4">
      <c r="B65" t="s">
        <v>65</v>
      </c>
      <c r="C65" s="3">
        <f>HOME!$F$9</f>
        <v>1686.4161349178019</v>
      </c>
      <c r="D65" s="2">
        <f>HOME!$I$6</f>
        <v>562.5</v>
      </c>
      <c r="E65" s="2">
        <f>HOME!$I$14</f>
        <v>200</v>
      </c>
      <c r="F65" s="3">
        <f t="shared" si="2"/>
        <v>2448.9161349178021</v>
      </c>
      <c r="G65" s="3">
        <f t="shared" si="3"/>
        <v>151832.80036490364</v>
      </c>
    </row>
    <row r="66" spans="2:7" x14ac:dyDescent="0.4">
      <c r="B66" t="s">
        <v>66</v>
      </c>
      <c r="C66" s="3">
        <f>HOME!$F$9</f>
        <v>1686.4161349178019</v>
      </c>
      <c r="D66" s="2">
        <f>HOME!$I$6</f>
        <v>562.5</v>
      </c>
      <c r="E66" s="2">
        <f>HOME!$I$14</f>
        <v>200</v>
      </c>
      <c r="F66" s="3">
        <f t="shared" si="2"/>
        <v>2448.9161349178021</v>
      </c>
      <c r="G66" s="3">
        <f t="shared" si="3"/>
        <v>154281.71649982143</v>
      </c>
    </row>
    <row r="67" spans="2:7" x14ac:dyDescent="0.4">
      <c r="B67" t="s">
        <v>67</v>
      </c>
      <c r="C67" s="3">
        <f>HOME!$F$9</f>
        <v>1686.4161349178019</v>
      </c>
      <c r="D67" s="2">
        <f>HOME!$I$6</f>
        <v>562.5</v>
      </c>
      <c r="E67" s="2">
        <f>HOME!$I$14</f>
        <v>200</v>
      </c>
      <c r="F67" s="3">
        <f t="shared" si="2"/>
        <v>2448.9161349178021</v>
      </c>
      <c r="G67" s="3">
        <f t="shared" si="3"/>
        <v>156730.63263473922</v>
      </c>
    </row>
    <row r="68" spans="2:7" x14ac:dyDescent="0.4">
      <c r="B68" t="s">
        <v>68</v>
      </c>
      <c r="C68" s="3">
        <f>HOME!$F$9</f>
        <v>1686.4161349178019</v>
      </c>
      <c r="D68" s="2">
        <f>HOME!$I$6</f>
        <v>562.5</v>
      </c>
      <c r="E68" s="2">
        <f>HOME!$I$14</f>
        <v>200</v>
      </c>
      <c r="F68" s="3">
        <f t="shared" ref="F68:F99" si="4">SUM(C68:E68)</f>
        <v>2448.9161349178021</v>
      </c>
      <c r="G68" s="3">
        <f t="shared" si="3"/>
        <v>159179.54876965701</v>
      </c>
    </row>
    <row r="69" spans="2:7" x14ac:dyDescent="0.4">
      <c r="B69" t="s">
        <v>69</v>
      </c>
      <c r="C69" s="3">
        <f>HOME!$F$9</f>
        <v>1686.4161349178019</v>
      </c>
      <c r="D69" s="2">
        <f>HOME!$I$6</f>
        <v>562.5</v>
      </c>
      <c r="E69" s="2">
        <f>HOME!$I$14</f>
        <v>200</v>
      </c>
      <c r="F69" s="3">
        <f t="shared" si="4"/>
        <v>2448.9161349178021</v>
      </c>
      <c r="G69" s="3">
        <f t="shared" ref="G69:G100" si="5">C69+D69+E69+G68</f>
        <v>161628.46490457479</v>
      </c>
    </row>
    <row r="70" spans="2:7" x14ac:dyDescent="0.4">
      <c r="B70" t="s">
        <v>70</v>
      </c>
      <c r="C70" s="3">
        <f>HOME!$F$9</f>
        <v>1686.4161349178019</v>
      </c>
      <c r="D70" s="2">
        <f>HOME!$I$6</f>
        <v>562.5</v>
      </c>
      <c r="E70" s="2">
        <f>HOME!$I$14</f>
        <v>200</v>
      </c>
      <c r="F70" s="3">
        <f t="shared" si="4"/>
        <v>2448.9161349178021</v>
      </c>
      <c r="G70" s="3">
        <f t="shared" si="5"/>
        <v>164077.38103949258</v>
      </c>
    </row>
    <row r="71" spans="2:7" x14ac:dyDescent="0.4">
      <c r="B71" t="s">
        <v>71</v>
      </c>
      <c r="C71" s="3">
        <f>HOME!$F$9</f>
        <v>1686.4161349178019</v>
      </c>
      <c r="D71" s="2">
        <f>HOME!$I$6</f>
        <v>562.5</v>
      </c>
      <c r="E71" s="2">
        <f>HOME!$I$14</f>
        <v>200</v>
      </c>
      <c r="F71" s="3">
        <f t="shared" si="4"/>
        <v>2448.9161349178021</v>
      </c>
      <c r="G71" s="3">
        <f t="shared" si="5"/>
        <v>166526.29717441037</v>
      </c>
    </row>
    <row r="72" spans="2:7" x14ac:dyDescent="0.4">
      <c r="B72" t="s">
        <v>72</v>
      </c>
      <c r="C72" s="3">
        <f>HOME!$F$9</f>
        <v>1686.4161349178019</v>
      </c>
      <c r="D72" s="2">
        <f>HOME!$I$6</f>
        <v>562.5</v>
      </c>
      <c r="E72" s="2">
        <f>HOME!$I$14</f>
        <v>200</v>
      </c>
      <c r="F72" s="3">
        <f t="shared" si="4"/>
        <v>2448.9161349178021</v>
      </c>
      <c r="G72" s="3">
        <f t="shared" si="5"/>
        <v>168975.21330932816</v>
      </c>
    </row>
    <row r="73" spans="2:7" x14ac:dyDescent="0.4">
      <c r="B73" t="s">
        <v>73</v>
      </c>
      <c r="C73" s="3">
        <f>HOME!$F$9</f>
        <v>1686.4161349178019</v>
      </c>
      <c r="D73" s="2">
        <f>HOME!$I$6</f>
        <v>562.5</v>
      </c>
      <c r="E73" s="2">
        <f>HOME!$I$14</f>
        <v>200</v>
      </c>
      <c r="F73" s="3">
        <f t="shared" si="4"/>
        <v>2448.9161349178021</v>
      </c>
      <c r="G73" s="3">
        <f t="shared" si="5"/>
        <v>171424.12944424595</v>
      </c>
    </row>
    <row r="74" spans="2:7" x14ac:dyDescent="0.4">
      <c r="B74" t="s">
        <v>74</v>
      </c>
      <c r="C74" s="3">
        <f>HOME!$F$9</f>
        <v>1686.4161349178019</v>
      </c>
      <c r="D74" s="2">
        <f>HOME!$I$6</f>
        <v>562.5</v>
      </c>
      <c r="E74" s="2">
        <f>HOME!$I$14</f>
        <v>200</v>
      </c>
      <c r="F74" s="3">
        <f t="shared" si="4"/>
        <v>2448.9161349178021</v>
      </c>
      <c r="G74" s="3">
        <f t="shared" si="5"/>
        <v>173873.04557916374</v>
      </c>
    </row>
    <row r="75" spans="2:7" x14ac:dyDescent="0.4">
      <c r="B75" t="s">
        <v>75</v>
      </c>
      <c r="C75" s="3">
        <f>HOME!$F$9</f>
        <v>1686.4161349178019</v>
      </c>
      <c r="D75" s="2">
        <f>HOME!$I$6</f>
        <v>562.5</v>
      </c>
      <c r="E75" s="2">
        <f>HOME!$I$14</f>
        <v>200</v>
      </c>
      <c r="F75" s="3">
        <f t="shared" si="4"/>
        <v>2448.9161349178021</v>
      </c>
      <c r="G75" s="3">
        <f t="shared" si="5"/>
        <v>176321.96171408152</v>
      </c>
    </row>
    <row r="76" spans="2:7" x14ac:dyDescent="0.4">
      <c r="B76" t="s">
        <v>76</v>
      </c>
      <c r="C76" s="3">
        <f>HOME!$F$9</f>
        <v>1686.4161349178019</v>
      </c>
      <c r="D76" s="2">
        <f>HOME!$I$6</f>
        <v>562.5</v>
      </c>
      <c r="E76" s="2">
        <f>HOME!$I$14</f>
        <v>200</v>
      </c>
      <c r="F76" s="3">
        <f t="shared" si="4"/>
        <v>2448.9161349178021</v>
      </c>
      <c r="G76" s="3">
        <f t="shared" si="5"/>
        <v>178770.87784899931</v>
      </c>
    </row>
    <row r="77" spans="2:7" x14ac:dyDescent="0.4">
      <c r="B77" t="s">
        <v>77</v>
      </c>
      <c r="C77" s="3">
        <f>HOME!$F$9</f>
        <v>1686.4161349178019</v>
      </c>
      <c r="D77" s="2">
        <f>HOME!$I$6</f>
        <v>562.5</v>
      </c>
      <c r="E77" s="2">
        <f>HOME!$I$14</f>
        <v>200</v>
      </c>
      <c r="F77" s="3">
        <f t="shared" si="4"/>
        <v>2448.9161349178021</v>
      </c>
      <c r="G77" s="3">
        <f t="shared" si="5"/>
        <v>181219.7939839171</v>
      </c>
    </row>
    <row r="78" spans="2:7" x14ac:dyDescent="0.4">
      <c r="B78" t="s">
        <v>78</v>
      </c>
      <c r="C78" s="3">
        <f>HOME!$F$9</f>
        <v>1686.4161349178019</v>
      </c>
      <c r="D78" s="2">
        <f>HOME!$I$6</f>
        <v>562.5</v>
      </c>
      <c r="E78" s="2">
        <f>HOME!$I$14</f>
        <v>200</v>
      </c>
      <c r="F78" s="3">
        <f t="shared" si="4"/>
        <v>2448.9161349178021</v>
      </c>
      <c r="G78" s="3">
        <f t="shared" si="5"/>
        <v>183668.71011883489</v>
      </c>
    </row>
    <row r="79" spans="2:7" x14ac:dyDescent="0.4">
      <c r="B79" t="s">
        <v>79</v>
      </c>
      <c r="C79" s="3">
        <f>HOME!$F$9</f>
        <v>1686.4161349178019</v>
      </c>
      <c r="D79" s="2">
        <f>HOME!$I$6</f>
        <v>562.5</v>
      </c>
      <c r="E79" s="2">
        <f>HOME!$I$14</f>
        <v>200</v>
      </c>
      <c r="F79" s="3">
        <f t="shared" si="4"/>
        <v>2448.9161349178021</v>
      </c>
      <c r="G79" s="3">
        <f t="shared" si="5"/>
        <v>186117.62625375268</v>
      </c>
    </row>
    <row r="80" spans="2:7" x14ac:dyDescent="0.4">
      <c r="B80" t="s">
        <v>80</v>
      </c>
      <c r="C80" s="3">
        <f>HOME!$F$9</f>
        <v>1686.4161349178019</v>
      </c>
      <c r="D80" s="2">
        <f>HOME!$I$6</f>
        <v>562.5</v>
      </c>
      <c r="E80" s="2">
        <f>HOME!$I$14</f>
        <v>200</v>
      </c>
      <c r="F80" s="3">
        <f t="shared" si="4"/>
        <v>2448.9161349178021</v>
      </c>
      <c r="G80" s="3">
        <f t="shared" si="5"/>
        <v>188566.54238867047</v>
      </c>
    </row>
    <row r="81" spans="2:7" x14ac:dyDescent="0.4">
      <c r="B81" t="s">
        <v>81</v>
      </c>
      <c r="C81" s="3">
        <f>HOME!$F$9</f>
        <v>1686.4161349178019</v>
      </c>
      <c r="D81" s="2">
        <f>HOME!$I$6</f>
        <v>562.5</v>
      </c>
      <c r="E81" s="2">
        <f>HOME!$I$14</f>
        <v>200</v>
      </c>
      <c r="F81" s="3">
        <f t="shared" si="4"/>
        <v>2448.9161349178021</v>
      </c>
      <c r="G81" s="3">
        <f t="shared" si="5"/>
        <v>191015.45852358826</v>
      </c>
    </row>
    <row r="82" spans="2:7" x14ac:dyDescent="0.4">
      <c r="B82" t="s">
        <v>82</v>
      </c>
      <c r="C82" s="3">
        <f>HOME!$F$9</f>
        <v>1686.4161349178019</v>
      </c>
      <c r="D82" s="2">
        <f>HOME!$I$6</f>
        <v>562.5</v>
      </c>
      <c r="E82" s="2">
        <f>HOME!$I$14</f>
        <v>200</v>
      </c>
      <c r="F82" s="3">
        <f t="shared" si="4"/>
        <v>2448.9161349178021</v>
      </c>
      <c r="G82" s="3">
        <f t="shared" si="5"/>
        <v>193464.37465850604</v>
      </c>
    </row>
    <row r="83" spans="2:7" x14ac:dyDescent="0.4">
      <c r="B83" t="s">
        <v>83</v>
      </c>
      <c r="C83" s="3">
        <f>HOME!$F$9</f>
        <v>1686.4161349178019</v>
      </c>
      <c r="D83" s="2">
        <f>HOME!$I$6</f>
        <v>562.5</v>
      </c>
      <c r="E83" s="2">
        <f>HOME!$I$14</f>
        <v>200</v>
      </c>
      <c r="F83" s="3">
        <f t="shared" si="4"/>
        <v>2448.9161349178021</v>
      </c>
      <c r="G83" s="3">
        <f t="shared" si="5"/>
        <v>195913.29079342383</v>
      </c>
    </row>
    <row r="84" spans="2:7" x14ac:dyDescent="0.4">
      <c r="B84" t="s">
        <v>84</v>
      </c>
      <c r="C84" s="3">
        <f>HOME!$F$9</f>
        <v>1686.4161349178019</v>
      </c>
      <c r="D84" s="2">
        <f>HOME!$I$6</f>
        <v>562.5</v>
      </c>
      <c r="E84" s="2">
        <f>HOME!$I$14</f>
        <v>200</v>
      </c>
      <c r="F84" s="3">
        <f t="shared" si="4"/>
        <v>2448.9161349178021</v>
      </c>
      <c r="G84" s="3">
        <f t="shared" si="5"/>
        <v>198362.20692834162</v>
      </c>
    </row>
    <row r="85" spans="2:7" x14ac:dyDescent="0.4">
      <c r="B85" t="s">
        <v>85</v>
      </c>
      <c r="C85" s="3">
        <f>HOME!$F$9</f>
        <v>1686.4161349178019</v>
      </c>
      <c r="D85" s="2">
        <f>HOME!$I$6</f>
        <v>562.5</v>
      </c>
      <c r="E85" s="2">
        <f>HOME!$I$14</f>
        <v>200</v>
      </c>
      <c r="F85" s="3">
        <f t="shared" si="4"/>
        <v>2448.9161349178021</v>
      </c>
      <c r="G85" s="3">
        <f t="shared" si="5"/>
        <v>200811.12306325941</v>
      </c>
    </row>
    <row r="86" spans="2:7" x14ac:dyDescent="0.4">
      <c r="B86" t="s">
        <v>86</v>
      </c>
      <c r="C86" s="3">
        <f>HOME!$F$9</f>
        <v>1686.4161349178019</v>
      </c>
      <c r="D86" s="2">
        <f>HOME!$I$6</f>
        <v>562.5</v>
      </c>
      <c r="E86" s="2">
        <f>HOME!$I$14</f>
        <v>200</v>
      </c>
      <c r="F86" s="3">
        <f t="shared" si="4"/>
        <v>2448.9161349178021</v>
      </c>
      <c r="G86" s="3">
        <f t="shared" si="5"/>
        <v>203260.0391981772</v>
      </c>
    </row>
    <row r="87" spans="2:7" x14ac:dyDescent="0.4">
      <c r="B87" t="s">
        <v>87</v>
      </c>
      <c r="C87" s="3">
        <f>HOME!$F$9</f>
        <v>1686.4161349178019</v>
      </c>
      <c r="D87" s="2">
        <f>HOME!$I$6</f>
        <v>562.5</v>
      </c>
      <c r="E87" s="2">
        <f>HOME!$I$14</f>
        <v>200</v>
      </c>
      <c r="F87" s="3">
        <f t="shared" si="4"/>
        <v>2448.9161349178021</v>
      </c>
      <c r="G87" s="3">
        <f t="shared" si="5"/>
        <v>205708.95533309499</v>
      </c>
    </row>
    <row r="88" spans="2:7" x14ac:dyDescent="0.4">
      <c r="B88" t="s">
        <v>88</v>
      </c>
      <c r="C88" s="3">
        <f>HOME!$F$9</f>
        <v>1686.4161349178019</v>
      </c>
      <c r="D88" s="2">
        <f>HOME!$I$6</f>
        <v>562.5</v>
      </c>
      <c r="E88" s="2">
        <f>HOME!$I$14</f>
        <v>200</v>
      </c>
      <c r="F88" s="3">
        <f t="shared" si="4"/>
        <v>2448.9161349178021</v>
      </c>
      <c r="G88" s="3">
        <f t="shared" si="5"/>
        <v>208157.87146801277</v>
      </c>
    </row>
    <row r="89" spans="2:7" x14ac:dyDescent="0.4">
      <c r="B89" t="s">
        <v>89</v>
      </c>
      <c r="C89" s="3">
        <f>HOME!$F$9</f>
        <v>1686.4161349178019</v>
      </c>
      <c r="D89" s="2">
        <f>HOME!$I$6</f>
        <v>562.5</v>
      </c>
      <c r="E89" s="2">
        <f>HOME!$I$14</f>
        <v>200</v>
      </c>
      <c r="F89" s="3">
        <f t="shared" si="4"/>
        <v>2448.9161349178021</v>
      </c>
      <c r="G89" s="3">
        <f t="shared" si="5"/>
        <v>210606.78760293056</v>
      </c>
    </row>
    <row r="90" spans="2:7" x14ac:dyDescent="0.4">
      <c r="B90" t="s">
        <v>90</v>
      </c>
      <c r="C90" s="3">
        <f>HOME!$F$9</f>
        <v>1686.4161349178019</v>
      </c>
      <c r="D90" s="2">
        <f>HOME!$I$6</f>
        <v>562.5</v>
      </c>
      <c r="E90" s="2">
        <f>HOME!$I$14</f>
        <v>200</v>
      </c>
      <c r="F90" s="3">
        <f t="shared" si="4"/>
        <v>2448.9161349178021</v>
      </c>
      <c r="G90" s="3">
        <f t="shared" si="5"/>
        <v>213055.70373784835</v>
      </c>
    </row>
    <row r="91" spans="2:7" x14ac:dyDescent="0.4">
      <c r="B91" t="s">
        <v>91</v>
      </c>
      <c r="C91" s="3">
        <f>HOME!$F$9</f>
        <v>1686.4161349178019</v>
      </c>
      <c r="D91" s="2">
        <f>HOME!$I$6</f>
        <v>562.5</v>
      </c>
      <c r="E91" s="2">
        <f>HOME!$I$14</f>
        <v>200</v>
      </c>
      <c r="F91" s="3">
        <f t="shared" si="4"/>
        <v>2448.9161349178021</v>
      </c>
      <c r="G91" s="3">
        <f t="shared" si="5"/>
        <v>215504.61987276614</v>
      </c>
    </row>
    <row r="92" spans="2:7" x14ac:dyDescent="0.4">
      <c r="B92" t="s">
        <v>92</v>
      </c>
      <c r="C92" s="3">
        <f>HOME!$F$9</f>
        <v>1686.4161349178019</v>
      </c>
      <c r="D92" s="2">
        <f>HOME!$I$6</f>
        <v>562.5</v>
      </c>
      <c r="E92" s="2">
        <f>HOME!$I$14</f>
        <v>200</v>
      </c>
      <c r="F92" s="3">
        <f t="shared" si="4"/>
        <v>2448.9161349178021</v>
      </c>
      <c r="G92" s="3">
        <f t="shared" si="5"/>
        <v>217953.53600768393</v>
      </c>
    </row>
    <row r="93" spans="2:7" x14ac:dyDescent="0.4">
      <c r="B93" t="s">
        <v>93</v>
      </c>
      <c r="C93" s="3">
        <f>HOME!$F$9</f>
        <v>1686.4161349178019</v>
      </c>
      <c r="D93" s="2">
        <f>HOME!$I$6</f>
        <v>562.5</v>
      </c>
      <c r="E93" s="2">
        <f>HOME!$I$14</f>
        <v>200</v>
      </c>
      <c r="F93" s="3">
        <f t="shared" si="4"/>
        <v>2448.9161349178021</v>
      </c>
      <c r="G93" s="3">
        <f t="shared" si="5"/>
        <v>220402.45214260172</v>
      </c>
    </row>
    <row r="94" spans="2:7" x14ac:dyDescent="0.4">
      <c r="B94" t="s">
        <v>94</v>
      </c>
      <c r="C94" s="3">
        <f>HOME!$F$9</f>
        <v>1686.4161349178019</v>
      </c>
      <c r="D94" s="2">
        <f>HOME!$I$6</f>
        <v>562.5</v>
      </c>
      <c r="E94" s="2">
        <f>HOME!$I$14</f>
        <v>200</v>
      </c>
      <c r="F94" s="3">
        <f t="shared" si="4"/>
        <v>2448.9161349178021</v>
      </c>
      <c r="G94" s="3">
        <f t="shared" si="5"/>
        <v>222851.3682775195</v>
      </c>
    </row>
    <row r="95" spans="2:7" x14ac:dyDescent="0.4">
      <c r="B95" t="s">
        <v>95</v>
      </c>
      <c r="C95" s="3">
        <f>HOME!$F$9</f>
        <v>1686.4161349178019</v>
      </c>
      <c r="D95" s="2">
        <f>HOME!$I$6</f>
        <v>562.5</v>
      </c>
      <c r="E95" s="2">
        <f>HOME!$I$14</f>
        <v>200</v>
      </c>
      <c r="F95" s="3">
        <f t="shared" si="4"/>
        <v>2448.9161349178021</v>
      </c>
      <c r="G95" s="3">
        <f t="shared" si="5"/>
        <v>225300.28441243729</v>
      </c>
    </row>
    <row r="96" spans="2:7" x14ac:dyDescent="0.4">
      <c r="B96" t="s">
        <v>96</v>
      </c>
      <c r="C96" s="3">
        <f>HOME!$F$9</f>
        <v>1686.4161349178019</v>
      </c>
      <c r="D96" s="2">
        <f>HOME!$I$6</f>
        <v>562.5</v>
      </c>
      <c r="E96" s="2">
        <f>HOME!$I$14</f>
        <v>200</v>
      </c>
      <c r="F96" s="3">
        <f t="shared" si="4"/>
        <v>2448.9161349178021</v>
      </c>
      <c r="G96" s="3">
        <f t="shared" si="5"/>
        <v>227749.20054735508</v>
      </c>
    </row>
    <row r="97" spans="2:7" x14ac:dyDescent="0.4">
      <c r="B97" t="s">
        <v>97</v>
      </c>
      <c r="C97" s="3">
        <f>HOME!$F$9</f>
        <v>1686.4161349178019</v>
      </c>
      <c r="D97" s="2">
        <f>HOME!$I$6</f>
        <v>562.5</v>
      </c>
      <c r="E97" s="2">
        <f>HOME!$I$14</f>
        <v>200</v>
      </c>
      <c r="F97" s="3">
        <f t="shared" si="4"/>
        <v>2448.9161349178021</v>
      </c>
      <c r="G97" s="3">
        <f t="shared" si="5"/>
        <v>230198.11668227287</v>
      </c>
    </row>
    <row r="98" spans="2:7" x14ac:dyDescent="0.4">
      <c r="B98" t="s">
        <v>98</v>
      </c>
      <c r="C98" s="3">
        <f>HOME!$F$9</f>
        <v>1686.4161349178019</v>
      </c>
      <c r="D98" s="2">
        <f>HOME!$I$6</f>
        <v>562.5</v>
      </c>
      <c r="E98" s="2">
        <f>HOME!$I$14</f>
        <v>200</v>
      </c>
      <c r="F98" s="3">
        <f t="shared" si="4"/>
        <v>2448.9161349178021</v>
      </c>
      <c r="G98" s="3">
        <f t="shared" si="5"/>
        <v>232647.03281719066</v>
      </c>
    </row>
    <row r="99" spans="2:7" x14ac:dyDescent="0.4">
      <c r="B99" t="s">
        <v>99</v>
      </c>
      <c r="C99" s="3">
        <f>HOME!$F$9</f>
        <v>1686.4161349178019</v>
      </c>
      <c r="D99" s="2">
        <f>HOME!$I$6</f>
        <v>562.5</v>
      </c>
      <c r="E99" s="2">
        <f>HOME!$I$14</f>
        <v>200</v>
      </c>
      <c r="F99" s="3">
        <f t="shared" si="4"/>
        <v>2448.9161349178021</v>
      </c>
      <c r="G99" s="3">
        <f t="shared" si="5"/>
        <v>235095.94895210845</v>
      </c>
    </row>
    <row r="100" spans="2:7" x14ac:dyDescent="0.4">
      <c r="B100" t="s">
        <v>100</v>
      </c>
      <c r="C100" s="3">
        <f>HOME!$F$9</f>
        <v>1686.4161349178019</v>
      </c>
      <c r="D100" s="2">
        <f>HOME!$I$6</f>
        <v>562.5</v>
      </c>
      <c r="E100" s="2">
        <f>HOME!$I$14</f>
        <v>200</v>
      </c>
      <c r="F100" s="3">
        <f t="shared" ref="F100:F123" si="6">SUM(C100:E100)</f>
        <v>2448.9161349178021</v>
      </c>
      <c r="G100" s="3">
        <f t="shared" si="5"/>
        <v>237544.86508702624</v>
      </c>
    </row>
    <row r="101" spans="2:7" x14ac:dyDescent="0.4">
      <c r="B101" t="s">
        <v>101</v>
      </c>
      <c r="C101" s="3">
        <f>HOME!$F$9</f>
        <v>1686.4161349178019</v>
      </c>
      <c r="D101" s="2">
        <f>HOME!$I$6</f>
        <v>562.5</v>
      </c>
      <c r="E101" s="2">
        <f>HOME!$I$14</f>
        <v>200</v>
      </c>
      <c r="F101" s="3">
        <f t="shared" si="6"/>
        <v>2448.9161349178021</v>
      </c>
      <c r="G101" s="3">
        <f t="shared" ref="G101:G123" si="7">C101+D101+E101+G100</f>
        <v>239993.78122194402</v>
      </c>
    </row>
    <row r="102" spans="2:7" x14ac:dyDescent="0.4">
      <c r="B102" t="s">
        <v>102</v>
      </c>
      <c r="C102" s="3">
        <f>HOME!$F$9</f>
        <v>1686.4161349178019</v>
      </c>
      <c r="D102" s="2">
        <f>HOME!$I$6</f>
        <v>562.5</v>
      </c>
      <c r="E102" s="2">
        <f>HOME!$I$14</f>
        <v>200</v>
      </c>
      <c r="F102" s="3">
        <f t="shared" si="6"/>
        <v>2448.9161349178021</v>
      </c>
      <c r="G102" s="3">
        <f t="shared" si="7"/>
        <v>242442.69735686181</v>
      </c>
    </row>
    <row r="103" spans="2:7" x14ac:dyDescent="0.4">
      <c r="B103" t="s">
        <v>103</v>
      </c>
      <c r="C103" s="3">
        <f>HOME!$F$9</f>
        <v>1686.4161349178019</v>
      </c>
      <c r="D103" s="2">
        <f>HOME!$I$6</f>
        <v>562.5</v>
      </c>
      <c r="E103" s="2">
        <f>HOME!$I$14</f>
        <v>200</v>
      </c>
      <c r="F103" s="3">
        <f t="shared" si="6"/>
        <v>2448.9161349178021</v>
      </c>
      <c r="G103" s="3">
        <f t="shared" si="7"/>
        <v>244891.6134917796</v>
      </c>
    </row>
    <row r="104" spans="2:7" x14ac:dyDescent="0.4">
      <c r="B104" t="s">
        <v>104</v>
      </c>
      <c r="C104" s="3">
        <f>HOME!$F$9</f>
        <v>1686.4161349178019</v>
      </c>
      <c r="D104" s="2">
        <f>HOME!$I$6</f>
        <v>562.5</v>
      </c>
      <c r="E104" s="2">
        <f>HOME!$I$14</f>
        <v>200</v>
      </c>
      <c r="F104" s="3">
        <f t="shared" si="6"/>
        <v>2448.9161349178021</v>
      </c>
      <c r="G104" s="3">
        <f t="shared" si="7"/>
        <v>247340.52962669739</v>
      </c>
    </row>
    <row r="105" spans="2:7" x14ac:dyDescent="0.4">
      <c r="B105" t="s">
        <v>105</v>
      </c>
      <c r="C105" s="3">
        <f>HOME!$F$9</f>
        <v>1686.4161349178019</v>
      </c>
      <c r="D105" s="2">
        <f>HOME!$I$6</f>
        <v>562.5</v>
      </c>
      <c r="E105" s="2">
        <f>HOME!$I$14</f>
        <v>200</v>
      </c>
      <c r="F105" s="3">
        <f t="shared" si="6"/>
        <v>2448.9161349178021</v>
      </c>
      <c r="G105" s="3">
        <f t="shared" si="7"/>
        <v>249789.44576161518</v>
      </c>
    </row>
    <row r="106" spans="2:7" x14ac:dyDescent="0.4">
      <c r="B106" t="s">
        <v>106</v>
      </c>
      <c r="C106" s="3">
        <f>HOME!$F$9</f>
        <v>1686.4161349178019</v>
      </c>
      <c r="D106" s="2">
        <f>HOME!$I$6</f>
        <v>562.5</v>
      </c>
      <c r="E106" s="2">
        <f>HOME!$I$14</f>
        <v>200</v>
      </c>
      <c r="F106" s="3">
        <f t="shared" si="6"/>
        <v>2448.9161349178021</v>
      </c>
      <c r="G106" s="3">
        <f t="shared" si="7"/>
        <v>252238.36189653297</v>
      </c>
    </row>
    <row r="107" spans="2:7" x14ac:dyDescent="0.4">
      <c r="B107" t="s">
        <v>107</v>
      </c>
      <c r="C107" s="3">
        <f>HOME!$F$9</f>
        <v>1686.4161349178019</v>
      </c>
      <c r="D107" s="2">
        <f>HOME!$I$6</f>
        <v>562.5</v>
      </c>
      <c r="E107" s="2">
        <f>HOME!$I$14</f>
        <v>200</v>
      </c>
      <c r="F107" s="3">
        <f t="shared" si="6"/>
        <v>2448.9161349178021</v>
      </c>
      <c r="G107" s="3">
        <f t="shared" si="7"/>
        <v>254687.27803145075</v>
      </c>
    </row>
    <row r="108" spans="2:7" x14ac:dyDescent="0.4">
      <c r="B108" t="s">
        <v>108</v>
      </c>
      <c r="C108" s="3">
        <f>HOME!$F$9</f>
        <v>1686.4161349178019</v>
      </c>
      <c r="D108" s="2">
        <f>HOME!$I$6</f>
        <v>562.5</v>
      </c>
      <c r="E108" s="2">
        <f>HOME!$I$14</f>
        <v>200</v>
      </c>
      <c r="F108" s="3">
        <f t="shared" si="6"/>
        <v>2448.9161349178021</v>
      </c>
      <c r="G108" s="3">
        <f t="shared" si="7"/>
        <v>257136.19416636854</v>
      </c>
    </row>
    <row r="109" spans="2:7" x14ac:dyDescent="0.4">
      <c r="B109" t="s">
        <v>109</v>
      </c>
      <c r="C109" s="3">
        <f>HOME!$F$9</f>
        <v>1686.4161349178019</v>
      </c>
      <c r="D109" s="2">
        <f>HOME!$I$6</f>
        <v>562.5</v>
      </c>
      <c r="E109" s="2">
        <f>HOME!$I$14</f>
        <v>200</v>
      </c>
      <c r="F109" s="3">
        <f t="shared" si="6"/>
        <v>2448.9161349178021</v>
      </c>
      <c r="G109" s="3">
        <f t="shared" si="7"/>
        <v>259585.11030128633</v>
      </c>
    </row>
    <row r="110" spans="2:7" x14ac:dyDescent="0.4">
      <c r="B110" t="s">
        <v>110</v>
      </c>
      <c r="C110" s="3">
        <f>HOME!$F$9</f>
        <v>1686.4161349178019</v>
      </c>
      <c r="D110" s="2">
        <f>HOME!$I$6</f>
        <v>562.5</v>
      </c>
      <c r="E110" s="2">
        <f>HOME!$I$14</f>
        <v>200</v>
      </c>
      <c r="F110" s="3">
        <f t="shared" si="6"/>
        <v>2448.9161349178021</v>
      </c>
      <c r="G110" s="3">
        <f t="shared" si="7"/>
        <v>262034.02643620412</v>
      </c>
    </row>
    <row r="111" spans="2:7" x14ac:dyDescent="0.4">
      <c r="B111" t="s">
        <v>111</v>
      </c>
      <c r="C111" s="3">
        <f>HOME!$F$9</f>
        <v>1686.4161349178019</v>
      </c>
      <c r="D111" s="2">
        <f>HOME!$I$6</f>
        <v>562.5</v>
      </c>
      <c r="E111" s="2">
        <f>HOME!$I$14</f>
        <v>200</v>
      </c>
      <c r="F111" s="3">
        <f t="shared" si="6"/>
        <v>2448.9161349178021</v>
      </c>
      <c r="G111" s="3">
        <f t="shared" si="7"/>
        <v>264482.94257112191</v>
      </c>
    </row>
    <row r="112" spans="2:7" x14ac:dyDescent="0.4">
      <c r="B112" t="s">
        <v>112</v>
      </c>
      <c r="C112" s="3">
        <f>HOME!$F$9</f>
        <v>1686.4161349178019</v>
      </c>
      <c r="D112" s="2">
        <f>HOME!$I$6</f>
        <v>562.5</v>
      </c>
      <c r="E112" s="2">
        <f>HOME!$I$14</f>
        <v>200</v>
      </c>
      <c r="F112" s="3">
        <f t="shared" si="6"/>
        <v>2448.9161349178021</v>
      </c>
      <c r="G112" s="3">
        <f t="shared" si="7"/>
        <v>266931.85870603973</v>
      </c>
    </row>
    <row r="113" spans="2:7" x14ac:dyDescent="0.4">
      <c r="B113" t="s">
        <v>113</v>
      </c>
      <c r="C113" s="3">
        <f>HOME!$F$9</f>
        <v>1686.4161349178019</v>
      </c>
      <c r="D113" s="2">
        <f>HOME!$I$6</f>
        <v>562.5</v>
      </c>
      <c r="E113" s="2">
        <f>HOME!$I$14</f>
        <v>200</v>
      </c>
      <c r="F113" s="3">
        <f t="shared" si="6"/>
        <v>2448.9161349178021</v>
      </c>
      <c r="G113" s="3">
        <f t="shared" si="7"/>
        <v>269380.77484095754</v>
      </c>
    </row>
    <row r="114" spans="2:7" x14ac:dyDescent="0.4">
      <c r="B114" t="s">
        <v>114</v>
      </c>
      <c r="C114" s="3">
        <f>HOME!$F$9</f>
        <v>1686.4161349178019</v>
      </c>
      <c r="D114" s="2">
        <f>HOME!$I$6</f>
        <v>562.5</v>
      </c>
      <c r="E114" s="2">
        <f>HOME!$I$14</f>
        <v>200</v>
      </c>
      <c r="F114" s="3">
        <f t="shared" si="6"/>
        <v>2448.9161349178021</v>
      </c>
      <c r="G114" s="3">
        <f t="shared" si="7"/>
        <v>271829.69097587536</v>
      </c>
    </row>
    <row r="115" spans="2:7" x14ac:dyDescent="0.4">
      <c r="B115" t="s">
        <v>115</v>
      </c>
      <c r="C115" s="3">
        <f>HOME!$F$9</f>
        <v>1686.4161349178019</v>
      </c>
      <c r="D115" s="2">
        <f>HOME!$I$6</f>
        <v>562.5</v>
      </c>
      <c r="E115" s="2">
        <f>HOME!$I$14</f>
        <v>200</v>
      </c>
      <c r="F115" s="3">
        <f t="shared" si="6"/>
        <v>2448.9161349178021</v>
      </c>
      <c r="G115" s="3">
        <f t="shared" si="7"/>
        <v>274278.60711079318</v>
      </c>
    </row>
    <row r="116" spans="2:7" x14ac:dyDescent="0.4">
      <c r="B116" t="s">
        <v>116</v>
      </c>
      <c r="C116" s="3">
        <f>HOME!$F$9</f>
        <v>1686.4161349178019</v>
      </c>
      <c r="D116" s="2">
        <f>HOME!$I$6</f>
        <v>562.5</v>
      </c>
      <c r="E116" s="2">
        <f>HOME!$I$14</f>
        <v>200</v>
      </c>
      <c r="F116" s="3">
        <f t="shared" si="6"/>
        <v>2448.9161349178021</v>
      </c>
      <c r="G116" s="3">
        <f t="shared" si="7"/>
        <v>276727.523245711</v>
      </c>
    </row>
    <row r="117" spans="2:7" x14ac:dyDescent="0.4">
      <c r="B117" t="s">
        <v>117</v>
      </c>
      <c r="C117" s="3">
        <f>HOME!$F$9</f>
        <v>1686.4161349178019</v>
      </c>
      <c r="D117" s="2">
        <f>HOME!$I$6</f>
        <v>562.5</v>
      </c>
      <c r="E117" s="2">
        <f>HOME!$I$14</f>
        <v>200</v>
      </c>
      <c r="F117" s="3">
        <f t="shared" si="6"/>
        <v>2448.9161349178021</v>
      </c>
      <c r="G117" s="3">
        <f t="shared" si="7"/>
        <v>279176.43938062881</v>
      </c>
    </row>
    <row r="118" spans="2:7" x14ac:dyDescent="0.4">
      <c r="B118" t="s">
        <v>118</v>
      </c>
      <c r="C118" s="3">
        <f>HOME!$F$9</f>
        <v>1686.4161349178019</v>
      </c>
      <c r="D118" s="2">
        <f>HOME!$I$6</f>
        <v>562.5</v>
      </c>
      <c r="E118" s="2">
        <f>HOME!$I$14</f>
        <v>200</v>
      </c>
      <c r="F118" s="3">
        <f t="shared" si="6"/>
        <v>2448.9161349178021</v>
      </c>
      <c r="G118" s="3">
        <f t="shared" si="7"/>
        <v>281625.35551554663</v>
      </c>
    </row>
    <row r="119" spans="2:7" x14ac:dyDescent="0.4">
      <c r="B119" t="s">
        <v>119</v>
      </c>
      <c r="C119" s="3">
        <f>HOME!$F$9</f>
        <v>1686.4161349178019</v>
      </c>
      <c r="D119" s="2">
        <f>HOME!$I$6</f>
        <v>562.5</v>
      </c>
      <c r="E119" s="2">
        <f>HOME!$I$14</f>
        <v>200</v>
      </c>
      <c r="F119" s="3">
        <f t="shared" si="6"/>
        <v>2448.9161349178021</v>
      </c>
      <c r="G119" s="3">
        <f t="shared" si="7"/>
        <v>284074.27165046445</v>
      </c>
    </row>
    <row r="120" spans="2:7" x14ac:dyDescent="0.4">
      <c r="B120" t="s">
        <v>120</v>
      </c>
      <c r="C120" s="3">
        <f>HOME!$F$9</f>
        <v>1686.4161349178019</v>
      </c>
      <c r="D120" s="2">
        <f>HOME!$I$6</f>
        <v>562.5</v>
      </c>
      <c r="E120" s="2">
        <f>HOME!$I$14</f>
        <v>200</v>
      </c>
      <c r="F120" s="3">
        <f t="shared" si="6"/>
        <v>2448.9161349178021</v>
      </c>
      <c r="G120" s="3">
        <f t="shared" si="7"/>
        <v>286523.18778538227</v>
      </c>
    </row>
    <row r="121" spans="2:7" x14ac:dyDescent="0.4">
      <c r="B121" t="s">
        <v>121</v>
      </c>
      <c r="C121" s="3">
        <f>HOME!$F$9</f>
        <v>1686.4161349178019</v>
      </c>
      <c r="D121" s="2">
        <f>HOME!$I$6</f>
        <v>562.5</v>
      </c>
      <c r="E121" s="2">
        <f>HOME!$I$14</f>
        <v>200</v>
      </c>
      <c r="F121" s="3">
        <f t="shared" si="6"/>
        <v>2448.9161349178021</v>
      </c>
      <c r="G121" s="3">
        <f t="shared" si="7"/>
        <v>288972.10392030008</v>
      </c>
    </row>
    <row r="122" spans="2:7" x14ac:dyDescent="0.4">
      <c r="B122" t="s">
        <v>122</v>
      </c>
      <c r="C122" s="3">
        <f>HOME!$F$9</f>
        <v>1686.4161349178019</v>
      </c>
      <c r="D122" s="2">
        <f>HOME!$I$6</f>
        <v>562.5</v>
      </c>
      <c r="E122" s="2">
        <f>HOME!$I$14</f>
        <v>200</v>
      </c>
      <c r="F122" s="3">
        <f t="shared" si="6"/>
        <v>2448.9161349178021</v>
      </c>
      <c r="G122" s="3">
        <f t="shared" si="7"/>
        <v>291421.0200552179</v>
      </c>
    </row>
    <row r="123" spans="2:7" x14ac:dyDescent="0.4">
      <c r="B123" t="s">
        <v>123</v>
      </c>
      <c r="C123" s="3">
        <f>HOME!$F$9</f>
        <v>1686.4161349178019</v>
      </c>
      <c r="D123" s="2">
        <f>HOME!$I$6</f>
        <v>562.5</v>
      </c>
      <c r="E123" s="2">
        <f>HOME!$I$14</f>
        <v>200</v>
      </c>
      <c r="F123" s="3">
        <f t="shared" si="6"/>
        <v>2448.9161349178021</v>
      </c>
      <c r="G123" s="3">
        <f t="shared" si="7"/>
        <v>293869.93619013572</v>
      </c>
    </row>
  </sheetData>
  <mergeCells count="1">
    <mergeCell ref="B2:G2"/>
  </mergeCells>
  <hyperlinks>
    <hyperlink ref="A1" r:id="rId1" xr:uid="{0A21CE61-C23A-4435-A27D-D0C36483BE8A}"/>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A4162-C0CF-47F2-8D8C-B40F05FD5618}">
  <dimension ref="A1:C123"/>
  <sheetViews>
    <sheetView workbookViewId="0">
      <pane ySplit="1" topLeftCell="A2" activePane="bottomLeft" state="frozen"/>
      <selection activeCell="A9" sqref="A9"/>
      <selection pane="bottomLeft" activeCell="A9" sqref="A9"/>
    </sheetView>
  </sheetViews>
  <sheetFormatPr defaultRowHeight="14.6" x14ac:dyDescent="0.4"/>
  <cols>
    <col min="1" max="1" width="15.53515625" customWidth="1"/>
    <col min="2" max="2" width="9.84375" bestFit="1" customWidth="1"/>
    <col min="3" max="3" width="11.3828125" bestFit="1" customWidth="1"/>
  </cols>
  <sheetData>
    <row r="1" spans="1:3" ht="58.4" customHeight="1" x14ac:dyDescent="0.4">
      <c r="A1" s="88" t="s">
        <v>201</v>
      </c>
    </row>
    <row r="2" spans="1:3" ht="18.45" x14ac:dyDescent="0.5">
      <c r="B2" s="93" t="s">
        <v>145</v>
      </c>
      <c r="C2" s="93"/>
    </row>
    <row r="3" spans="1:3" ht="15.9" x14ac:dyDescent="0.45">
      <c r="B3" s="4" t="s">
        <v>124</v>
      </c>
      <c r="C3" s="4" t="s">
        <v>131</v>
      </c>
    </row>
    <row r="4" spans="1:3" x14ac:dyDescent="0.4">
      <c r="B4" t="s">
        <v>4</v>
      </c>
      <c r="C4" s="3">
        <f>'Value of Income'!D4-Expenses!G4</f>
        <v>-2448.9161349178021</v>
      </c>
    </row>
    <row r="5" spans="1:3" x14ac:dyDescent="0.4">
      <c r="B5" t="s">
        <v>5</v>
      </c>
      <c r="C5" s="3">
        <f>'Value of Income'!D5-Expenses!G5</f>
        <v>-4897.8322698356042</v>
      </c>
    </row>
    <row r="6" spans="1:3" x14ac:dyDescent="0.4">
      <c r="B6" t="s">
        <v>6</v>
      </c>
      <c r="C6" s="3">
        <f>'Value of Income'!D6-Expenses!G6</f>
        <v>-7346.7484047534062</v>
      </c>
    </row>
    <row r="7" spans="1:3" x14ac:dyDescent="0.4">
      <c r="B7" t="s">
        <v>7</v>
      </c>
      <c r="C7" s="3">
        <f>'Value of Income'!D7-Expenses!G7</f>
        <v>-9795.6645396712083</v>
      </c>
    </row>
    <row r="8" spans="1:3" x14ac:dyDescent="0.4">
      <c r="B8" t="s">
        <v>8</v>
      </c>
      <c r="C8" s="3">
        <f>'Value of Income'!D8-Expenses!G8</f>
        <v>-9244.5806745890113</v>
      </c>
    </row>
    <row r="9" spans="1:3" x14ac:dyDescent="0.4">
      <c r="B9" t="s">
        <v>9</v>
      </c>
      <c r="C9" s="3">
        <f>'Value of Income'!D9-Expenses!G9</f>
        <v>-8693.4968095068143</v>
      </c>
    </row>
    <row r="10" spans="1:3" x14ac:dyDescent="0.4">
      <c r="B10" t="s">
        <v>10</v>
      </c>
      <c r="C10" s="3">
        <f>'Value of Income'!D10-Expenses!G10</f>
        <v>-8142.4129444246173</v>
      </c>
    </row>
    <row r="11" spans="1:3" x14ac:dyDescent="0.4">
      <c r="B11" t="s">
        <v>11</v>
      </c>
      <c r="C11" s="3">
        <f>'Value of Income'!D11-Expenses!G11</f>
        <v>-7591.3290793424203</v>
      </c>
    </row>
    <row r="12" spans="1:3" x14ac:dyDescent="0.4">
      <c r="B12" t="s">
        <v>12</v>
      </c>
      <c r="C12" s="3">
        <f>'Value of Income'!D12-Expenses!G12</f>
        <v>-7040.2452142602233</v>
      </c>
    </row>
    <row r="13" spans="1:3" x14ac:dyDescent="0.4">
      <c r="B13" t="s">
        <v>13</v>
      </c>
      <c r="C13" s="3">
        <f>'Value of Income'!D13-Expenses!G13</f>
        <v>-6489.1613491780263</v>
      </c>
    </row>
    <row r="14" spans="1:3" x14ac:dyDescent="0.4">
      <c r="B14" t="s">
        <v>14</v>
      </c>
      <c r="C14" s="3">
        <f>'Value of Income'!D14-Expenses!G14</f>
        <v>-5938.0774840958293</v>
      </c>
    </row>
    <row r="15" spans="1:3" x14ac:dyDescent="0.4">
      <c r="B15" t="s">
        <v>15</v>
      </c>
      <c r="C15" s="3">
        <f>'Value of Income'!D15-Expenses!G15</f>
        <v>-5386.9936190136323</v>
      </c>
    </row>
    <row r="16" spans="1:3" x14ac:dyDescent="0.4">
      <c r="B16" t="s">
        <v>16</v>
      </c>
      <c r="C16" s="3">
        <f>'Value of Income'!D16-Expenses!G16</f>
        <v>-4745.9097539314353</v>
      </c>
    </row>
    <row r="17" spans="2:3" x14ac:dyDescent="0.4">
      <c r="B17" t="s">
        <v>17</v>
      </c>
      <c r="C17" s="3">
        <f>'Value of Income'!D17-Expenses!G17</f>
        <v>-4104.8258888492346</v>
      </c>
    </row>
    <row r="18" spans="2:3" x14ac:dyDescent="0.4">
      <c r="B18" t="s">
        <v>18</v>
      </c>
      <c r="C18" s="3">
        <f>'Value of Income'!D18-Expenses!G18</f>
        <v>-3463.7420237670376</v>
      </c>
    </row>
    <row r="19" spans="2:3" x14ac:dyDescent="0.4">
      <c r="B19" t="s">
        <v>19</v>
      </c>
      <c r="C19" s="3">
        <f>'Value of Income'!D19-Expenses!G19</f>
        <v>-2822.6581586848406</v>
      </c>
    </row>
    <row r="20" spans="2:3" x14ac:dyDescent="0.4">
      <c r="B20" t="s">
        <v>20</v>
      </c>
      <c r="C20" s="3">
        <f>'Value of Income'!D20-Expenses!G20</f>
        <v>-2181.5742936026436</v>
      </c>
    </row>
    <row r="21" spans="2:3" x14ac:dyDescent="0.4">
      <c r="B21" t="s">
        <v>21</v>
      </c>
      <c r="C21" s="3">
        <f>'Value of Income'!D21-Expenses!G21</f>
        <v>-1540.4904285204466</v>
      </c>
    </row>
    <row r="22" spans="2:3" x14ac:dyDescent="0.4">
      <c r="B22" t="s">
        <v>22</v>
      </c>
      <c r="C22" s="3">
        <f>'Value of Income'!D22-Expenses!G22</f>
        <v>-899.40656343824958</v>
      </c>
    </row>
    <row r="23" spans="2:3" x14ac:dyDescent="0.4">
      <c r="B23" t="s">
        <v>23</v>
      </c>
      <c r="C23" s="3">
        <f>'Value of Income'!D23-Expenses!G23</f>
        <v>-258.32269835605257</v>
      </c>
    </row>
    <row r="24" spans="2:3" x14ac:dyDescent="0.4">
      <c r="B24" t="s">
        <v>24</v>
      </c>
      <c r="C24" s="3">
        <f>'Value of Income'!D24-Expenses!G24</f>
        <v>382.76116672614444</v>
      </c>
    </row>
    <row r="25" spans="2:3" x14ac:dyDescent="0.4">
      <c r="B25" t="s">
        <v>25</v>
      </c>
      <c r="C25" s="3">
        <f>'Value of Income'!D25-Expenses!G25</f>
        <v>1023.8450318083414</v>
      </c>
    </row>
    <row r="26" spans="2:3" x14ac:dyDescent="0.4">
      <c r="B26" t="s">
        <v>26</v>
      </c>
      <c r="C26" s="3">
        <f>'Value of Income'!D26-Expenses!G26</f>
        <v>1664.9288968905385</v>
      </c>
    </row>
    <row r="27" spans="2:3" x14ac:dyDescent="0.4">
      <c r="B27" t="s">
        <v>27</v>
      </c>
      <c r="C27" s="3">
        <f>'Value of Income'!D27-Expenses!G27</f>
        <v>2398.7127619727326</v>
      </c>
    </row>
    <row r="28" spans="2:3" x14ac:dyDescent="0.4">
      <c r="B28" t="s">
        <v>28</v>
      </c>
      <c r="C28" s="3">
        <f>'Value of Income'!D28-Expenses!G28</f>
        <v>3132.4966270549266</v>
      </c>
    </row>
    <row r="29" spans="2:3" x14ac:dyDescent="0.4">
      <c r="B29" t="s">
        <v>29</v>
      </c>
      <c r="C29" s="3">
        <f>'Value of Income'!D29-Expenses!G29</f>
        <v>3866.2804921371207</v>
      </c>
    </row>
    <row r="30" spans="2:3" x14ac:dyDescent="0.4">
      <c r="B30" t="s">
        <v>30</v>
      </c>
      <c r="C30" s="3">
        <f>'Value of Income'!D30-Expenses!G30</f>
        <v>4600.0643572193221</v>
      </c>
    </row>
    <row r="31" spans="2:3" x14ac:dyDescent="0.4">
      <c r="B31" t="s">
        <v>31</v>
      </c>
      <c r="C31" s="3">
        <f>'Value of Income'!D31-Expenses!G31</f>
        <v>5333.8482223015162</v>
      </c>
    </row>
    <row r="32" spans="2:3" x14ac:dyDescent="0.4">
      <c r="B32" t="s">
        <v>32</v>
      </c>
      <c r="C32" s="3">
        <f>'Value of Income'!D32-Expenses!G32</f>
        <v>6067.6320873837103</v>
      </c>
    </row>
    <row r="33" spans="2:3" x14ac:dyDescent="0.4">
      <c r="B33" t="s">
        <v>33</v>
      </c>
      <c r="C33" s="3">
        <f>'Value of Income'!D33-Expenses!G33</f>
        <v>6801.4159524659044</v>
      </c>
    </row>
    <row r="34" spans="2:3" x14ac:dyDescent="0.4">
      <c r="B34" t="s">
        <v>34</v>
      </c>
      <c r="C34" s="3">
        <f>'Value of Income'!D34-Expenses!G34</f>
        <v>7535.1998175480985</v>
      </c>
    </row>
    <row r="35" spans="2:3" x14ac:dyDescent="0.4">
      <c r="B35" t="s">
        <v>35</v>
      </c>
      <c r="C35" s="3">
        <f>'Value of Income'!D35-Expenses!G35</f>
        <v>8268.9836826302926</v>
      </c>
    </row>
    <row r="36" spans="2:3" x14ac:dyDescent="0.4">
      <c r="B36" t="s">
        <v>36</v>
      </c>
      <c r="C36" s="3">
        <f>'Value of Income'!D36-Expenses!G36</f>
        <v>9002.7675477124867</v>
      </c>
    </row>
    <row r="37" spans="2:3" x14ac:dyDescent="0.4">
      <c r="B37" t="s">
        <v>37</v>
      </c>
      <c r="C37" s="3">
        <f>'Value of Income'!D37-Expenses!G37</f>
        <v>9736.5514127946808</v>
      </c>
    </row>
    <row r="38" spans="2:3" x14ac:dyDescent="0.4">
      <c r="B38" t="s">
        <v>38</v>
      </c>
      <c r="C38" s="3">
        <f>'Value of Income'!D38-Expenses!G38</f>
        <v>10470.335277876875</v>
      </c>
    </row>
    <row r="39" spans="2:3" x14ac:dyDescent="0.4">
      <c r="B39" t="s">
        <v>39</v>
      </c>
      <c r="C39" s="3">
        <f>'Value of Income'!D39-Expenses!G39</f>
        <v>11299.600142959069</v>
      </c>
    </row>
    <row r="40" spans="2:3" x14ac:dyDescent="0.4">
      <c r="B40" t="s">
        <v>40</v>
      </c>
      <c r="C40" s="3">
        <f>'Value of Income'!D40-Expenses!G40</f>
        <v>12128.865008041263</v>
      </c>
    </row>
    <row r="41" spans="2:3" x14ac:dyDescent="0.4">
      <c r="B41" t="s">
        <v>41</v>
      </c>
      <c r="C41" s="3">
        <f>'Value of Income'!D41-Expenses!G41</f>
        <v>12958.129873123456</v>
      </c>
    </row>
    <row r="42" spans="2:3" x14ac:dyDescent="0.4">
      <c r="B42" t="s">
        <v>42</v>
      </c>
      <c r="C42" s="3">
        <f>'Value of Income'!D42-Expenses!G42</f>
        <v>13787.39473820565</v>
      </c>
    </row>
    <row r="43" spans="2:3" x14ac:dyDescent="0.4">
      <c r="B43" t="s">
        <v>43</v>
      </c>
      <c r="C43" s="3">
        <f>'Value of Income'!D43-Expenses!G43</f>
        <v>14616.659603287844</v>
      </c>
    </row>
    <row r="44" spans="2:3" x14ac:dyDescent="0.4">
      <c r="B44" t="s">
        <v>44</v>
      </c>
      <c r="C44" s="3">
        <f>'Value of Income'!D44-Expenses!G44</f>
        <v>15445.924468370038</v>
      </c>
    </row>
    <row r="45" spans="2:3" x14ac:dyDescent="0.4">
      <c r="B45" t="s">
        <v>45</v>
      </c>
      <c r="C45" s="3">
        <f>'Value of Income'!D45-Expenses!G45</f>
        <v>16275.189333452232</v>
      </c>
    </row>
    <row r="46" spans="2:3" x14ac:dyDescent="0.4">
      <c r="B46" t="s">
        <v>46</v>
      </c>
      <c r="C46" s="3">
        <f>'Value of Income'!D46-Expenses!G46</f>
        <v>17104.454198534426</v>
      </c>
    </row>
    <row r="47" spans="2:3" x14ac:dyDescent="0.4">
      <c r="B47" t="s">
        <v>47</v>
      </c>
      <c r="C47" s="3">
        <f>'Value of Income'!D47-Expenses!G47</f>
        <v>17933.71906361662</v>
      </c>
    </row>
    <row r="48" spans="2:3" x14ac:dyDescent="0.4">
      <c r="B48" t="s">
        <v>48</v>
      </c>
      <c r="C48" s="3">
        <f>'Value of Income'!D48-Expenses!G48</f>
        <v>18762.983928698814</v>
      </c>
    </row>
    <row r="49" spans="2:3" x14ac:dyDescent="0.4">
      <c r="B49" t="s">
        <v>49</v>
      </c>
      <c r="C49" s="3">
        <f>'Value of Income'!D49-Expenses!G49</f>
        <v>19592.248793781022</v>
      </c>
    </row>
    <row r="50" spans="2:3" x14ac:dyDescent="0.4">
      <c r="B50" t="s">
        <v>50</v>
      </c>
      <c r="C50" s="3">
        <f>'Value of Income'!D50-Expenses!G50</f>
        <v>20421.51365886323</v>
      </c>
    </row>
    <row r="51" spans="2:3" x14ac:dyDescent="0.4">
      <c r="B51" t="s">
        <v>51</v>
      </c>
      <c r="C51" s="3">
        <f>'Value of Income'!D51-Expenses!G51</f>
        <v>21349.123953945425</v>
      </c>
    </row>
    <row r="52" spans="2:3" x14ac:dyDescent="0.4">
      <c r="B52" t="s">
        <v>52</v>
      </c>
      <c r="C52" s="3">
        <f>'Value of Income'!D52-Expenses!G52</f>
        <v>22276.734249027621</v>
      </c>
    </row>
    <row r="53" spans="2:3" x14ac:dyDescent="0.4">
      <c r="B53" t="s">
        <v>53</v>
      </c>
      <c r="C53" s="3">
        <f>'Value of Income'!D53-Expenses!G53</f>
        <v>23204.344544109816</v>
      </c>
    </row>
    <row r="54" spans="2:3" x14ac:dyDescent="0.4">
      <c r="B54" t="s">
        <v>54</v>
      </c>
      <c r="C54" s="3">
        <f>'Value of Income'!D54-Expenses!G54</f>
        <v>24131.954839192011</v>
      </c>
    </row>
    <row r="55" spans="2:3" x14ac:dyDescent="0.4">
      <c r="B55" t="s">
        <v>55</v>
      </c>
      <c r="C55" s="3">
        <f>'Value of Income'!D55-Expenses!G55</f>
        <v>25059.565134274206</v>
      </c>
    </row>
    <row r="56" spans="2:3" x14ac:dyDescent="0.4">
      <c r="B56" t="s">
        <v>56</v>
      </c>
      <c r="C56" s="3">
        <f>'Value of Income'!D56-Expenses!G56</f>
        <v>25987.175429356401</v>
      </c>
    </row>
    <row r="57" spans="2:3" x14ac:dyDescent="0.4">
      <c r="B57" t="s">
        <v>57</v>
      </c>
      <c r="C57" s="3">
        <f>'Value of Income'!D57-Expenses!G57</f>
        <v>26914.78572443861</v>
      </c>
    </row>
    <row r="58" spans="2:3" x14ac:dyDescent="0.4">
      <c r="B58" t="s">
        <v>58</v>
      </c>
      <c r="C58" s="3">
        <f>'Value of Income'!D58-Expenses!G58</f>
        <v>27842.39601952082</v>
      </c>
    </row>
    <row r="59" spans="2:3" x14ac:dyDescent="0.4">
      <c r="B59" t="s">
        <v>59</v>
      </c>
      <c r="C59" s="3">
        <f>'Value of Income'!D59-Expenses!G59</f>
        <v>28770.00631460303</v>
      </c>
    </row>
    <row r="60" spans="2:3" x14ac:dyDescent="0.4">
      <c r="B60" t="s">
        <v>60</v>
      </c>
      <c r="C60" s="3">
        <f>'Value of Income'!D60-Expenses!G60</f>
        <v>29697.616609685239</v>
      </c>
    </row>
    <row r="61" spans="2:3" x14ac:dyDescent="0.4">
      <c r="B61" t="s">
        <v>61</v>
      </c>
      <c r="C61" s="3">
        <f>'Value of Income'!D61-Expenses!G61</f>
        <v>30625.226904767449</v>
      </c>
    </row>
    <row r="62" spans="2:3" x14ac:dyDescent="0.4">
      <c r="B62" t="s">
        <v>62</v>
      </c>
      <c r="C62" s="3">
        <f>'Value of Income'!D62-Expenses!G62</f>
        <v>31552.837199849659</v>
      </c>
    </row>
    <row r="63" spans="2:3" x14ac:dyDescent="0.4">
      <c r="B63" t="s">
        <v>63</v>
      </c>
      <c r="C63" s="3">
        <f>'Value of Income'!D63-Expenses!G63</f>
        <v>32581.743287831865</v>
      </c>
    </row>
    <row r="64" spans="2:3" x14ac:dyDescent="0.4">
      <c r="B64" t="s">
        <v>64</v>
      </c>
      <c r="C64" s="3">
        <f>'Value of Income'!D64-Expenses!G64</f>
        <v>33610.649375814071</v>
      </c>
    </row>
    <row r="65" spans="2:3" x14ac:dyDescent="0.4">
      <c r="B65" t="s">
        <v>65</v>
      </c>
      <c r="C65" s="3">
        <f>'Value of Income'!D65-Expenses!G65</f>
        <v>34639.555463796278</v>
      </c>
    </row>
    <row r="66" spans="2:3" x14ac:dyDescent="0.4">
      <c r="B66" t="s">
        <v>66</v>
      </c>
      <c r="C66" s="3">
        <f>'Value of Income'!D66-Expenses!G66</f>
        <v>35668.461551778484</v>
      </c>
    </row>
    <row r="67" spans="2:3" x14ac:dyDescent="0.4">
      <c r="B67" t="s">
        <v>67</v>
      </c>
      <c r="C67" s="3">
        <f>'Value of Income'!D67-Expenses!G67</f>
        <v>36697.367639760691</v>
      </c>
    </row>
    <row r="68" spans="2:3" x14ac:dyDescent="0.4">
      <c r="B68" t="s">
        <v>68</v>
      </c>
      <c r="C68" s="3">
        <f>'Value of Income'!D68-Expenses!G68</f>
        <v>37726.273727742897</v>
      </c>
    </row>
    <row r="69" spans="2:3" x14ac:dyDescent="0.4">
      <c r="B69" t="s">
        <v>69</v>
      </c>
      <c r="C69" s="3">
        <f>'Value of Income'!D69-Expenses!G69</f>
        <v>38755.179815725103</v>
      </c>
    </row>
    <row r="70" spans="2:3" x14ac:dyDescent="0.4">
      <c r="B70" t="s">
        <v>70</v>
      </c>
      <c r="C70" s="3">
        <f>'Value of Income'!D70-Expenses!G70</f>
        <v>39784.08590370731</v>
      </c>
    </row>
    <row r="71" spans="2:3" x14ac:dyDescent="0.4">
      <c r="B71" t="s">
        <v>71</v>
      </c>
      <c r="C71" s="3">
        <f>'Value of Income'!D71-Expenses!G71</f>
        <v>40812.991991689516</v>
      </c>
    </row>
    <row r="72" spans="2:3" x14ac:dyDescent="0.4">
      <c r="B72" t="s">
        <v>72</v>
      </c>
      <c r="C72" s="3">
        <f>'Value of Income'!D72-Expenses!G72</f>
        <v>41841.898079671722</v>
      </c>
    </row>
    <row r="73" spans="2:3" x14ac:dyDescent="0.4">
      <c r="B73" t="s">
        <v>73</v>
      </c>
      <c r="C73" s="3">
        <f>'Value of Income'!D73-Expenses!G73</f>
        <v>42870.804167653929</v>
      </c>
    </row>
    <row r="74" spans="2:3" x14ac:dyDescent="0.4">
      <c r="B74" t="s">
        <v>74</v>
      </c>
      <c r="C74" s="3">
        <f>'Value of Income'!D74-Expenses!G74</f>
        <v>43899.710255636135</v>
      </c>
    </row>
    <row r="75" spans="2:3" x14ac:dyDescent="0.4">
      <c r="B75" t="s">
        <v>75</v>
      </c>
      <c r="C75" s="3">
        <f>'Value of Income'!D75-Expenses!G75</f>
        <v>45032.951010305347</v>
      </c>
    </row>
    <row r="76" spans="2:3" x14ac:dyDescent="0.4">
      <c r="B76" t="s">
        <v>76</v>
      </c>
      <c r="C76" s="3">
        <f>'Value of Income'!D76-Expenses!G76</f>
        <v>46166.191764974559</v>
      </c>
    </row>
    <row r="77" spans="2:3" x14ac:dyDescent="0.4">
      <c r="B77" t="s">
        <v>77</v>
      </c>
      <c r="C77" s="3">
        <f>'Value of Income'!D77-Expenses!G77</f>
        <v>47299.432519643771</v>
      </c>
    </row>
    <row r="78" spans="2:3" x14ac:dyDescent="0.4">
      <c r="B78" t="s">
        <v>78</v>
      </c>
      <c r="C78" s="3">
        <f>'Value of Income'!D78-Expenses!G78</f>
        <v>48432.673274312983</v>
      </c>
    </row>
    <row r="79" spans="2:3" x14ac:dyDescent="0.4">
      <c r="B79" t="s">
        <v>79</v>
      </c>
      <c r="C79" s="3">
        <f>'Value of Income'!D79-Expenses!G79</f>
        <v>49565.914028982195</v>
      </c>
    </row>
    <row r="80" spans="2:3" x14ac:dyDescent="0.4">
      <c r="B80" t="s">
        <v>80</v>
      </c>
      <c r="C80" s="3">
        <f>'Value of Income'!D80-Expenses!G80</f>
        <v>50699.154783651407</v>
      </c>
    </row>
    <row r="81" spans="2:3" x14ac:dyDescent="0.4">
      <c r="B81" t="s">
        <v>81</v>
      </c>
      <c r="C81" s="3">
        <f>'Value of Income'!D81-Expenses!G81</f>
        <v>51832.395538320619</v>
      </c>
    </row>
    <row r="82" spans="2:3" x14ac:dyDescent="0.4">
      <c r="B82" t="s">
        <v>82</v>
      </c>
      <c r="C82" s="3">
        <f>'Value of Income'!D82-Expenses!G82</f>
        <v>52965.636292989831</v>
      </c>
    </row>
    <row r="83" spans="2:3" x14ac:dyDescent="0.4">
      <c r="B83" t="s">
        <v>83</v>
      </c>
      <c r="C83" s="3">
        <f>'Value of Income'!D83-Expenses!G83</f>
        <v>54098.877047659043</v>
      </c>
    </row>
    <row r="84" spans="2:3" x14ac:dyDescent="0.4">
      <c r="B84" t="s">
        <v>84</v>
      </c>
      <c r="C84" s="3">
        <f>'Value of Income'!D84-Expenses!G84</f>
        <v>55232.117802328255</v>
      </c>
    </row>
    <row r="85" spans="2:3" x14ac:dyDescent="0.4">
      <c r="B85" t="s">
        <v>85</v>
      </c>
      <c r="C85" s="3">
        <f>'Value of Income'!D85-Expenses!G85</f>
        <v>56365.358556997468</v>
      </c>
    </row>
    <row r="86" spans="2:3" x14ac:dyDescent="0.4">
      <c r="B86" t="s">
        <v>86</v>
      </c>
      <c r="C86" s="3">
        <f>'Value of Income'!D86-Expenses!G86</f>
        <v>57498.59931166668</v>
      </c>
    </row>
    <row r="87" spans="2:3" x14ac:dyDescent="0.4">
      <c r="B87" t="s">
        <v>87</v>
      </c>
      <c r="C87" s="3">
        <f>'Value of Income'!D87-Expenses!G87</f>
        <v>58739.304773023527</v>
      </c>
    </row>
    <row r="88" spans="2:3" x14ac:dyDescent="0.4">
      <c r="B88" t="s">
        <v>88</v>
      </c>
      <c r="C88" s="3">
        <f>'Value of Income'!D88-Expenses!G88</f>
        <v>59980.010234380345</v>
      </c>
    </row>
    <row r="89" spans="2:3" x14ac:dyDescent="0.4">
      <c r="B89" t="s">
        <v>89</v>
      </c>
      <c r="C89" s="3">
        <f>'Value of Income'!D89-Expenses!G89</f>
        <v>61220.715695737163</v>
      </c>
    </row>
    <row r="90" spans="2:3" x14ac:dyDescent="0.4">
      <c r="B90" t="s">
        <v>90</v>
      </c>
      <c r="C90" s="3">
        <f>'Value of Income'!D90-Expenses!G90</f>
        <v>62461.421157093981</v>
      </c>
    </row>
    <row r="91" spans="2:3" x14ac:dyDescent="0.4">
      <c r="B91" t="s">
        <v>91</v>
      </c>
      <c r="C91" s="3">
        <f>'Value of Income'!D91-Expenses!G91</f>
        <v>63702.126618450799</v>
      </c>
    </row>
    <row r="92" spans="2:3" x14ac:dyDescent="0.4">
      <c r="B92" t="s">
        <v>92</v>
      </c>
      <c r="C92" s="3">
        <f>'Value of Income'!D92-Expenses!G92</f>
        <v>64942.832079807617</v>
      </c>
    </row>
    <row r="93" spans="2:3" x14ac:dyDescent="0.4">
      <c r="B93" t="s">
        <v>93</v>
      </c>
      <c r="C93" s="3">
        <f>'Value of Income'!D93-Expenses!G93</f>
        <v>66183.537541164435</v>
      </c>
    </row>
    <row r="94" spans="2:3" x14ac:dyDescent="0.4">
      <c r="B94" t="s">
        <v>94</v>
      </c>
      <c r="C94" s="3">
        <f>'Value of Income'!D94-Expenses!G94</f>
        <v>67424.243002521252</v>
      </c>
    </row>
    <row r="95" spans="2:3" x14ac:dyDescent="0.4">
      <c r="B95" t="s">
        <v>95</v>
      </c>
      <c r="C95" s="3">
        <f>'Value of Income'!D95-Expenses!G95</f>
        <v>68664.94846387807</v>
      </c>
    </row>
    <row r="96" spans="2:3" x14ac:dyDescent="0.4">
      <c r="B96" t="s">
        <v>96</v>
      </c>
      <c r="C96" s="3">
        <f>'Value of Income'!D96-Expenses!G96</f>
        <v>69905.653925234888</v>
      </c>
    </row>
    <row r="97" spans="2:3" x14ac:dyDescent="0.4">
      <c r="B97" t="s">
        <v>97</v>
      </c>
      <c r="C97" s="3">
        <f>'Value of Income'!D97-Expenses!G97</f>
        <v>71146.359386591706</v>
      </c>
    </row>
    <row r="98" spans="2:3" x14ac:dyDescent="0.4">
      <c r="B98" t="s">
        <v>98</v>
      </c>
      <c r="C98" s="3">
        <f>'Value of Income'!D98-Expenses!G98</f>
        <v>72387.064847948524</v>
      </c>
    </row>
    <row r="99" spans="2:3" x14ac:dyDescent="0.4">
      <c r="B99" t="s">
        <v>99</v>
      </c>
      <c r="C99" s="3">
        <f>'Value of Income'!D99-Expenses!G99</f>
        <v>73738.458957193594</v>
      </c>
    </row>
    <row r="100" spans="2:3" x14ac:dyDescent="0.4">
      <c r="B100" t="s">
        <v>100</v>
      </c>
      <c r="C100" s="3">
        <f>'Value of Income'!D100-Expenses!G100</f>
        <v>75089.853066438664</v>
      </c>
    </row>
    <row r="101" spans="2:3" x14ac:dyDescent="0.4">
      <c r="B101" t="s">
        <v>101</v>
      </c>
      <c r="C101" s="3">
        <f>'Value of Income'!D101-Expenses!G101</f>
        <v>76441.247175683733</v>
      </c>
    </row>
    <row r="102" spans="2:3" x14ac:dyDescent="0.4">
      <c r="B102" t="s">
        <v>102</v>
      </c>
      <c r="C102" s="3">
        <f>'Value of Income'!D102-Expenses!G102</f>
        <v>77792.641284928803</v>
      </c>
    </row>
    <row r="103" spans="2:3" x14ac:dyDescent="0.4">
      <c r="B103" t="s">
        <v>103</v>
      </c>
      <c r="C103" s="3">
        <f>'Value of Income'!D103-Expenses!G103</f>
        <v>79144.035394173872</v>
      </c>
    </row>
    <row r="104" spans="2:3" x14ac:dyDescent="0.4">
      <c r="B104" t="s">
        <v>104</v>
      </c>
      <c r="C104" s="3">
        <f>'Value of Income'!D104-Expenses!G104</f>
        <v>80495.429503418942</v>
      </c>
    </row>
    <row r="105" spans="2:3" x14ac:dyDescent="0.4">
      <c r="B105" t="s">
        <v>105</v>
      </c>
      <c r="C105" s="3">
        <f>'Value of Income'!D105-Expenses!G105</f>
        <v>81846.823612664011</v>
      </c>
    </row>
    <row r="106" spans="2:3" x14ac:dyDescent="0.4">
      <c r="B106" t="s">
        <v>106</v>
      </c>
      <c r="C106" s="3">
        <f>'Value of Income'!D106-Expenses!G106</f>
        <v>83198.217721909081</v>
      </c>
    </row>
    <row r="107" spans="2:3" x14ac:dyDescent="0.4">
      <c r="B107" t="s">
        <v>107</v>
      </c>
      <c r="C107" s="3">
        <f>'Value of Income'!D107-Expenses!G107</f>
        <v>84549.61183115415</v>
      </c>
    </row>
    <row r="108" spans="2:3" x14ac:dyDescent="0.4">
      <c r="B108" t="s">
        <v>108</v>
      </c>
      <c r="C108" s="3">
        <f>'Value of Income'!D108-Expenses!G108</f>
        <v>85901.00594039922</v>
      </c>
    </row>
    <row r="109" spans="2:3" x14ac:dyDescent="0.4">
      <c r="B109" t="s">
        <v>109</v>
      </c>
      <c r="C109" s="3">
        <f>'Value of Income'!D109-Expenses!G109</f>
        <v>87252.40004964429</v>
      </c>
    </row>
    <row r="110" spans="2:3" x14ac:dyDescent="0.4">
      <c r="B110" t="s">
        <v>110</v>
      </c>
      <c r="C110" s="3">
        <f>'Value of Income'!D110-Expenses!G110</f>
        <v>88603.794158889359</v>
      </c>
    </row>
    <row r="111" spans="2:3" x14ac:dyDescent="0.4">
      <c r="B111" t="s">
        <v>111</v>
      </c>
      <c r="C111" s="3">
        <f>'Value of Income'!D111-Expenses!G111</f>
        <v>90069.197575459315</v>
      </c>
    </row>
    <row r="112" spans="2:3" x14ac:dyDescent="0.4">
      <c r="B112" t="s">
        <v>112</v>
      </c>
      <c r="C112" s="3">
        <f>'Value of Income'!D112-Expenses!G112</f>
        <v>91534.600992029242</v>
      </c>
    </row>
    <row r="113" spans="2:3" x14ac:dyDescent="0.4">
      <c r="B113" t="s">
        <v>113</v>
      </c>
      <c r="C113" s="3">
        <f>'Value of Income'!D113-Expenses!G113</f>
        <v>93000.004408599169</v>
      </c>
    </row>
    <row r="114" spans="2:3" x14ac:dyDescent="0.4">
      <c r="B114" t="s">
        <v>114</v>
      </c>
      <c r="C114" s="3">
        <f>'Value of Income'!D114-Expenses!G114</f>
        <v>94465.407825169095</v>
      </c>
    </row>
    <row r="115" spans="2:3" x14ac:dyDescent="0.4">
      <c r="B115" t="s">
        <v>115</v>
      </c>
      <c r="C115" s="3">
        <f>'Value of Income'!D115-Expenses!G115</f>
        <v>95930.811241739022</v>
      </c>
    </row>
    <row r="116" spans="2:3" x14ac:dyDescent="0.4">
      <c r="B116" t="s">
        <v>116</v>
      </c>
      <c r="C116" s="3">
        <f>'Value of Income'!D116-Expenses!G116</f>
        <v>97396.214658308949</v>
      </c>
    </row>
    <row r="117" spans="2:3" x14ac:dyDescent="0.4">
      <c r="B117" t="s">
        <v>117</v>
      </c>
      <c r="C117" s="3">
        <f>'Value of Income'!D117-Expenses!G117</f>
        <v>98861.618074878876</v>
      </c>
    </row>
    <row r="118" spans="2:3" x14ac:dyDescent="0.4">
      <c r="B118" t="s">
        <v>118</v>
      </c>
      <c r="C118" s="3">
        <f>'Value of Income'!D118-Expenses!G118</f>
        <v>100327.0214914488</v>
      </c>
    </row>
    <row r="119" spans="2:3" x14ac:dyDescent="0.4">
      <c r="B119" t="s">
        <v>119</v>
      </c>
      <c r="C119" s="3">
        <f>'Value of Income'!D119-Expenses!G119</f>
        <v>101792.42490801873</v>
      </c>
    </row>
    <row r="120" spans="2:3" x14ac:dyDescent="0.4">
      <c r="B120" t="s">
        <v>120</v>
      </c>
      <c r="C120" s="3">
        <f>'Value of Income'!D120-Expenses!G120</f>
        <v>103257.82832458866</v>
      </c>
    </row>
    <row r="121" spans="2:3" x14ac:dyDescent="0.4">
      <c r="B121" t="s">
        <v>121</v>
      </c>
      <c r="C121" s="3">
        <f>'Value of Income'!D121-Expenses!G121</f>
        <v>104723.23174115858</v>
      </c>
    </row>
    <row r="122" spans="2:3" x14ac:dyDescent="0.4">
      <c r="B122" t="s">
        <v>122</v>
      </c>
      <c r="C122" s="3">
        <f>'Value of Income'!D122-Expenses!G122</f>
        <v>106188.63515772851</v>
      </c>
    </row>
    <row r="123" spans="2:3" x14ac:dyDescent="0.4">
      <c r="B123" t="s">
        <v>123</v>
      </c>
      <c r="C123" s="3">
        <f>'Value of Income'!D123-Expenses!G123</f>
        <v>107654.03857429844</v>
      </c>
    </row>
  </sheetData>
  <mergeCells count="1">
    <mergeCell ref="B2:C2"/>
  </mergeCells>
  <hyperlinks>
    <hyperlink ref="A1" r:id="rId1" xr:uid="{F99BF33C-E646-44DE-A74D-D04EEE1CDF53}"/>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F8844-CC61-446C-B746-FFA7D4514B28}">
  <dimension ref="A1:A35"/>
  <sheetViews>
    <sheetView workbookViewId="0">
      <selection activeCell="D7" sqref="D7"/>
    </sheetView>
  </sheetViews>
  <sheetFormatPr defaultRowHeight="14.6" x14ac:dyDescent="0.4"/>
  <cols>
    <col min="1" max="1" width="203.69140625" customWidth="1"/>
  </cols>
  <sheetData>
    <row r="1" spans="1:1" ht="23.15" x14ac:dyDescent="0.4">
      <c r="A1" s="94" t="s">
        <v>203</v>
      </c>
    </row>
    <row r="2" spans="1:1" s="96" customFormat="1" ht="47.6" x14ac:dyDescent="0.4">
      <c r="A2" s="95" t="s">
        <v>204</v>
      </c>
    </row>
    <row r="3" spans="1:1" ht="15.9" x14ac:dyDescent="0.4">
      <c r="A3" s="97"/>
    </row>
    <row r="4" spans="1:1" ht="15.9" x14ac:dyDescent="0.4">
      <c r="A4" s="95" t="s">
        <v>205</v>
      </c>
    </row>
    <row r="5" spans="1:1" ht="31.75" x14ac:dyDescent="0.4">
      <c r="A5" s="98" t="s">
        <v>206</v>
      </c>
    </row>
    <row r="6" spans="1:1" ht="63.45" x14ac:dyDescent="0.4">
      <c r="A6" s="99" t="s">
        <v>207</v>
      </c>
    </row>
    <row r="7" spans="1:1" ht="58.3" x14ac:dyDescent="0.4">
      <c r="A7" s="100" t="s">
        <v>208</v>
      </c>
    </row>
    <row r="8" spans="1:1" ht="31.75" x14ac:dyDescent="0.4">
      <c r="A8" s="99" t="s">
        <v>209</v>
      </c>
    </row>
    <row r="9" spans="1:1" ht="15.9" x14ac:dyDescent="0.4">
      <c r="A9" s="95" t="s">
        <v>210</v>
      </c>
    </row>
    <row r="10" spans="1:1" ht="31.75" x14ac:dyDescent="0.4">
      <c r="A10" s="99" t="s">
        <v>211</v>
      </c>
    </row>
    <row r="11" spans="1:1" ht="15.9" x14ac:dyDescent="0.4">
      <c r="A11" s="95" t="s">
        <v>212</v>
      </c>
    </row>
    <row r="12" spans="1:1" ht="47.6" x14ac:dyDescent="0.4">
      <c r="A12" s="99" t="s">
        <v>213</v>
      </c>
    </row>
    <row r="13" spans="1:1" ht="15.9" x14ac:dyDescent="0.4">
      <c r="A13" s="95" t="s">
        <v>214</v>
      </c>
    </row>
    <row r="14" spans="1:1" ht="43.75" x14ac:dyDescent="0.4">
      <c r="A14" s="100" t="s">
        <v>215</v>
      </c>
    </row>
    <row r="15" spans="1:1" ht="15.9" x14ac:dyDescent="0.4">
      <c r="A15" s="95" t="s">
        <v>216</v>
      </c>
    </row>
    <row r="16" spans="1:1" ht="15.9" x14ac:dyDescent="0.4">
      <c r="A16" s="99" t="s">
        <v>217</v>
      </c>
    </row>
    <row r="17" spans="1:1" ht="15.9" x14ac:dyDescent="0.4">
      <c r="A17" s="95" t="s">
        <v>218</v>
      </c>
    </row>
    <row r="18" spans="1:1" ht="63.45" x14ac:dyDescent="0.4">
      <c r="A18" s="99" t="s">
        <v>219</v>
      </c>
    </row>
    <row r="19" spans="1:1" ht="15.9" x14ac:dyDescent="0.4">
      <c r="A19" s="95" t="s">
        <v>220</v>
      </c>
    </row>
    <row r="20" spans="1:1" ht="63.45" x14ac:dyDescent="0.4">
      <c r="A20" s="99" t="s">
        <v>221</v>
      </c>
    </row>
    <row r="21" spans="1:1" ht="63.45" x14ac:dyDescent="0.4">
      <c r="A21" s="99" t="s">
        <v>222</v>
      </c>
    </row>
    <row r="22" spans="1:1" ht="15.9" x14ac:dyDescent="0.4">
      <c r="A22" s="95" t="s">
        <v>223</v>
      </c>
    </row>
    <row r="23" spans="1:1" ht="31.75" x14ac:dyDescent="0.4">
      <c r="A23" s="101" t="s">
        <v>224</v>
      </c>
    </row>
    <row r="24" spans="1:1" ht="15.9" x14ac:dyDescent="0.4">
      <c r="A24" s="95" t="s">
        <v>225</v>
      </c>
    </row>
    <row r="25" spans="1:1" ht="126.9" x14ac:dyDescent="0.4">
      <c r="A25" s="101" t="s">
        <v>226</v>
      </c>
    </row>
    <row r="26" spans="1:1" ht="15.9" x14ac:dyDescent="0.4">
      <c r="A26" s="95" t="s">
        <v>227</v>
      </c>
    </row>
    <row r="27" spans="1:1" ht="63.45" x14ac:dyDescent="0.4">
      <c r="A27" s="99" t="s">
        <v>228</v>
      </c>
    </row>
    <row r="28" spans="1:1" ht="15.9" x14ac:dyDescent="0.4">
      <c r="A28" s="95" t="s">
        <v>202</v>
      </c>
    </row>
    <row r="29" spans="1:1" ht="158.6" x14ac:dyDescent="0.4">
      <c r="A29" s="99" t="s">
        <v>229</v>
      </c>
    </row>
    <row r="30" spans="1:1" ht="15.9" x14ac:dyDescent="0.4">
      <c r="A30" s="95" t="s">
        <v>230</v>
      </c>
    </row>
    <row r="31" spans="1:1" ht="47.6" x14ac:dyDescent="0.4">
      <c r="A31" s="99" t="s">
        <v>231</v>
      </c>
    </row>
    <row r="32" spans="1:1" x14ac:dyDescent="0.4">
      <c r="A32" s="102"/>
    </row>
    <row r="33" spans="1:1" x14ac:dyDescent="0.4">
      <c r="A33" s="103"/>
    </row>
    <row r="34" spans="1:1" x14ac:dyDescent="0.4">
      <c r="A34" s="103"/>
    </row>
    <row r="35" spans="1:1" x14ac:dyDescent="0.4">
      <c r="A35" s="103"/>
    </row>
  </sheetData>
  <hyperlinks>
    <hyperlink ref="A7" r:id="rId1" display="http://www.assetplanet.com/" xr:uid="{1B9A5287-2B90-4C33-87B7-6B4481A4EA8D}"/>
    <hyperlink ref="A14" r:id="rId2" display="http://www.assetplanet.com/" xr:uid="{E827B257-BD4B-4FD9-BDC9-BE2FBA5384FC}"/>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HOME</vt:lpstr>
      <vt:lpstr>Chart Equity Income Expenses</vt:lpstr>
      <vt:lpstr>Chart When Profitable</vt:lpstr>
      <vt:lpstr>Value of Investment</vt:lpstr>
      <vt:lpstr>Amortization</vt:lpstr>
      <vt:lpstr>Value of Income</vt:lpstr>
      <vt:lpstr>Expenses</vt:lpstr>
      <vt:lpstr>Breakeven Analysis</vt:lpstr>
      <vt:lpstr>Terms of Use</vt:lpstr>
      <vt:lpstr>Amortization!fpdate</vt:lpstr>
      <vt:lpstr>Amortization!term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Meyers</dc:creator>
  <cp:lastModifiedBy>Adam Meyers</cp:lastModifiedBy>
  <dcterms:created xsi:type="dcterms:W3CDTF">2020-08-17T20:49:31Z</dcterms:created>
  <dcterms:modified xsi:type="dcterms:W3CDTF">2022-05-10T17:32:16Z</dcterms:modified>
</cp:coreProperties>
</file>